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035" windowHeight="14895"/>
  </bookViews>
  <sheets>
    <sheet name="WTA model" sheetId="1" r:id="rId1"/>
  </sheets>
  <definedNames>
    <definedName name="_xlnm.Print_Area" localSheetId="0">'WTA model'!$A$1:$P$31</definedName>
  </definedNames>
  <calcPr calcId="145621"/>
</workbook>
</file>

<file path=xl/calcChain.xml><?xml version="1.0" encoding="utf-8"?>
<calcChain xmlns="http://schemas.openxmlformats.org/spreadsheetml/2006/main">
  <c r="C67" i="1" l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B67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C45" i="1"/>
  <c r="B37" i="1"/>
  <c r="B38" i="1"/>
  <c r="B39" i="1"/>
  <c r="B40" i="1"/>
  <c r="B41" i="1"/>
  <c r="B42" i="1"/>
  <c r="B43" i="1"/>
  <c r="B44" i="1"/>
  <c r="B45" i="1"/>
  <c r="B36" i="1"/>
  <c r="B47" i="1" l="1"/>
  <c r="B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C62" i="1"/>
  <c r="B54" i="1"/>
  <c r="B55" i="1"/>
  <c r="B56" i="1"/>
  <c r="B57" i="1"/>
  <c r="B58" i="1"/>
  <c r="B59" i="1"/>
  <c r="B60" i="1"/>
  <c r="B61" i="1"/>
  <c r="B53" i="1"/>
  <c r="B52" i="1"/>
  <c r="B19" i="1" s="1"/>
  <c r="B35" i="1" s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B6" i="1"/>
  <c r="C3" i="1"/>
  <c r="M7" i="1" l="1"/>
  <c r="I7" i="1"/>
  <c r="E7" i="1"/>
  <c r="O7" i="1"/>
  <c r="K7" i="1"/>
  <c r="G7" i="1"/>
  <c r="C52" i="1"/>
  <c r="C19" i="1" s="1"/>
  <c r="C35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B21" i="1"/>
  <c r="B25" i="1"/>
  <c r="B29" i="1"/>
  <c r="B23" i="1"/>
  <c r="B22" i="1"/>
  <c r="B26" i="1"/>
  <c r="B20" i="1"/>
  <c r="B27" i="1"/>
  <c r="B24" i="1"/>
  <c r="B28" i="1"/>
  <c r="B64" i="1"/>
  <c r="B15" i="1" s="1"/>
  <c r="P7" i="1"/>
  <c r="H7" i="1"/>
  <c r="D7" i="1"/>
  <c r="N7" i="1"/>
  <c r="J7" i="1"/>
  <c r="F7" i="1"/>
  <c r="L7" i="1"/>
  <c r="C7" i="1"/>
  <c r="C9" i="1" l="1"/>
  <c r="C10" i="1" s="1"/>
  <c r="C59" i="1" s="1"/>
  <c r="C8" i="1"/>
  <c r="N9" i="1"/>
  <c r="N10" i="1" s="1"/>
  <c r="N8" i="1"/>
  <c r="C39" i="1"/>
  <c r="C23" i="1"/>
  <c r="C21" i="1"/>
  <c r="C37" i="1" s="1"/>
  <c r="C36" i="1"/>
  <c r="C20" i="1"/>
  <c r="E9" i="1"/>
  <c r="E10" i="1" s="1"/>
  <c r="E61" i="1" s="1"/>
  <c r="E8" i="1"/>
  <c r="L9" i="1"/>
  <c r="L10" i="1" s="1"/>
  <c r="L61" i="1" s="1"/>
  <c r="M60" i="1" s="1"/>
  <c r="N59" i="1" s="1"/>
  <c r="O58" i="1" s="1"/>
  <c r="P57" i="1" s="1"/>
  <c r="L8" i="1"/>
  <c r="D9" i="1"/>
  <c r="D10" i="1" s="1"/>
  <c r="D61" i="1" s="1"/>
  <c r="D8" i="1"/>
  <c r="C42" i="1"/>
  <c r="C26" i="1"/>
  <c r="C22" i="1"/>
  <c r="D21" i="1" s="1"/>
  <c r="E20" i="1" s="1"/>
  <c r="F9" i="1"/>
  <c r="F10" i="1" s="1"/>
  <c r="F61" i="1" s="1"/>
  <c r="G60" i="1" s="1"/>
  <c r="H59" i="1" s="1"/>
  <c r="I58" i="1" s="1"/>
  <c r="J57" i="1" s="1"/>
  <c r="K56" i="1" s="1"/>
  <c r="L55" i="1" s="1"/>
  <c r="M54" i="1" s="1"/>
  <c r="N53" i="1" s="1"/>
  <c r="F8" i="1"/>
  <c r="H9" i="1"/>
  <c r="H10" i="1" s="1"/>
  <c r="H61" i="1" s="1"/>
  <c r="H8" i="1"/>
  <c r="C29" i="1"/>
  <c r="C28" i="1"/>
  <c r="C44" i="1"/>
  <c r="K9" i="1"/>
  <c r="K10" i="1" s="1"/>
  <c r="K61" i="1" s="1"/>
  <c r="K8" i="1"/>
  <c r="M9" i="1"/>
  <c r="M10" i="1" s="1"/>
  <c r="M61" i="1" s="1"/>
  <c r="M8" i="1"/>
  <c r="J9" i="1"/>
  <c r="J10" i="1" s="1"/>
  <c r="J61" i="1" s="1"/>
  <c r="K60" i="1" s="1"/>
  <c r="J8" i="1"/>
  <c r="P9" i="1"/>
  <c r="P10" i="1" s="1"/>
  <c r="P61" i="1" s="1"/>
  <c r="P8" i="1"/>
  <c r="C27" i="1"/>
  <c r="C25" i="1"/>
  <c r="D24" i="1" s="1"/>
  <c r="E23" i="1" s="1"/>
  <c r="F22" i="1" s="1"/>
  <c r="G21" i="1" s="1"/>
  <c r="H20" i="1" s="1"/>
  <c r="C24" i="1"/>
  <c r="C40" i="1"/>
  <c r="O9" i="1"/>
  <c r="O10" i="1" s="1"/>
  <c r="O61" i="1" s="1"/>
  <c r="P60" i="1" s="1"/>
  <c r="O8" i="1"/>
  <c r="G9" i="1"/>
  <c r="G10" i="1" s="1"/>
  <c r="G61" i="1" s="1"/>
  <c r="G8" i="1"/>
  <c r="I9" i="1"/>
  <c r="I10" i="1" s="1"/>
  <c r="I61" i="1" s="1"/>
  <c r="J60" i="1" s="1"/>
  <c r="K59" i="1" s="1"/>
  <c r="I8" i="1"/>
  <c r="N60" i="1"/>
  <c r="O59" i="1" s="1"/>
  <c r="P58" i="1" s="1"/>
  <c r="E60" i="1"/>
  <c r="F59" i="1" s="1"/>
  <c r="G58" i="1" s="1"/>
  <c r="H57" i="1" s="1"/>
  <c r="I56" i="1" s="1"/>
  <c r="J55" i="1" s="1"/>
  <c r="K54" i="1" s="1"/>
  <c r="L53" i="1" s="1"/>
  <c r="B31" i="1"/>
  <c r="N61" i="1"/>
  <c r="O60" i="1" s="1"/>
  <c r="P59" i="1" s="1"/>
  <c r="B14" i="1"/>
  <c r="C14" i="1" s="1"/>
  <c r="D14" i="1" s="1"/>
  <c r="E14" i="1" s="1"/>
  <c r="F14" i="1" s="1"/>
  <c r="C60" i="1"/>
  <c r="D59" i="1" s="1"/>
  <c r="E58" i="1" s="1"/>
  <c r="F57" i="1" s="1"/>
  <c r="G56" i="1" s="1"/>
  <c r="H55" i="1" s="1"/>
  <c r="I54" i="1" s="1"/>
  <c r="J53" i="1" s="1"/>
  <c r="D52" i="1"/>
  <c r="D19" i="1" s="1"/>
  <c r="D35" i="1" s="1"/>
  <c r="C58" i="1" l="1"/>
  <c r="D57" i="1" s="1"/>
  <c r="E56" i="1" s="1"/>
  <c r="F55" i="1" s="1"/>
  <c r="G54" i="1" s="1"/>
  <c r="H53" i="1" s="1"/>
  <c r="C61" i="1"/>
  <c r="D60" i="1" s="1"/>
  <c r="E59" i="1" s="1"/>
  <c r="F58" i="1" s="1"/>
  <c r="G57" i="1" s="1"/>
  <c r="H56" i="1" s="1"/>
  <c r="I55" i="1" s="1"/>
  <c r="J54" i="1" s="1"/>
  <c r="K53" i="1" s="1"/>
  <c r="L60" i="1"/>
  <c r="M59" i="1" s="1"/>
  <c r="N58" i="1" s="1"/>
  <c r="O57" i="1" s="1"/>
  <c r="P56" i="1" s="1"/>
  <c r="C56" i="1"/>
  <c r="D55" i="1" s="1"/>
  <c r="E54" i="1" s="1"/>
  <c r="F53" i="1" s="1"/>
  <c r="F60" i="1"/>
  <c r="G59" i="1" s="1"/>
  <c r="H58" i="1" s="1"/>
  <c r="I57" i="1" s="1"/>
  <c r="J56" i="1" s="1"/>
  <c r="K55" i="1" s="1"/>
  <c r="L54" i="1" s="1"/>
  <c r="M53" i="1" s="1"/>
  <c r="I60" i="1"/>
  <c r="J59" i="1" s="1"/>
  <c r="K58" i="1" s="1"/>
  <c r="L57" i="1" s="1"/>
  <c r="M56" i="1" s="1"/>
  <c r="N55" i="1" s="1"/>
  <c r="O54" i="1" s="1"/>
  <c r="P53" i="1" s="1"/>
  <c r="C38" i="1"/>
  <c r="D37" i="1" s="1"/>
  <c r="E36" i="1" s="1"/>
  <c r="C57" i="1"/>
  <c r="D56" i="1" s="1"/>
  <c r="E55" i="1" s="1"/>
  <c r="F54" i="1" s="1"/>
  <c r="C55" i="1"/>
  <c r="D54" i="1" s="1"/>
  <c r="E53" i="1" s="1"/>
  <c r="D25" i="1"/>
  <c r="E24" i="1" s="1"/>
  <c r="F23" i="1" s="1"/>
  <c r="G22" i="1" s="1"/>
  <c r="H21" i="1" s="1"/>
  <c r="I20" i="1" s="1"/>
  <c r="J29" i="1" s="1"/>
  <c r="D26" i="1"/>
  <c r="E25" i="1" s="1"/>
  <c r="F24" i="1" s="1"/>
  <c r="G23" i="1" s="1"/>
  <c r="H22" i="1" s="1"/>
  <c r="I21" i="1" s="1"/>
  <c r="J20" i="1" s="1"/>
  <c r="K29" i="1" s="1"/>
  <c r="D28" i="1"/>
  <c r="E27" i="1" s="1"/>
  <c r="F26" i="1" s="1"/>
  <c r="G25" i="1" s="1"/>
  <c r="H24" i="1" s="1"/>
  <c r="I23" i="1" s="1"/>
  <c r="J22" i="1" s="1"/>
  <c r="K21" i="1" s="1"/>
  <c r="L20" i="1" s="1"/>
  <c r="M29" i="1" s="1"/>
  <c r="D58" i="1"/>
  <c r="E57" i="1" s="1"/>
  <c r="F56" i="1" s="1"/>
  <c r="G55" i="1" s="1"/>
  <c r="H54" i="1" s="1"/>
  <c r="I53" i="1" s="1"/>
  <c r="C54" i="1"/>
  <c r="D53" i="1" s="1"/>
  <c r="D64" i="1" s="1"/>
  <c r="C53" i="1"/>
  <c r="H60" i="1"/>
  <c r="I59" i="1" s="1"/>
  <c r="J58" i="1" s="1"/>
  <c r="K57" i="1" s="1"/>
  <c r="L56" i="1" s="1"/>
  <c r="M55" i="1" s="1"/>
  <c r="N54" i="1" s="1"/>
  <c r="O53" i="1" s="1"/>
  <c r="O64" i="1" s="1"/>
  <c r="L59" i="1"/>
  <c r="M58" i="1" s="1"/>
  <c r="N57" i="1" s="1"/>
  <c r="O56" i="1" s="1"/>
  <c r="P55" i="1" s="1"/>
  <c r="D23" i="1"/>
  <c r="E22" i="1" s="1"/>
  <c r="F21" i="1" s="1"/>
  <c r="G20" i="1" s="1"/>
  <c r="H29" i="1" s="1"/>
  <c r="C43" i="1"/>
  <c r="F29" i="1"/>
  <c r="D20" i="1"/>
  <c r="E29" i="1" s="1"/>
  <c r="I29" i="1"/>
  <c r="L58" i="1"/>
  <c r="M57" i="1" s="1"/>
  <c r="N56" i="1" s="1"/>
  <c r="O55" i="1" s="1"/>
  <c r="P54" i="1" s="1"/>
  <c r="C41" i="1"/>
  <c r="D40" i="1" s="1"/>
  <c r="E39" i="1" s="1"/>
  <c r="F38" i="1" s="1"/>
  <c r="G37" i="1" s="1"/>
  <c r="H36" i="1" s="1"/>
  <c r="D27" i="1"/>
  <c r="E26" i="1" s="1"/>
  <c r="F25" i="1" s="1"/>
  <c r="G24" i="1" s="1"/>
  <c r="H23" i="1" s="1"/>
  <c r="I22" i="1" s="1"/>
  <c r="J21" i="1" s="1"/>
  <c r="K20" i="1" s="1"/>
  <c r="L29" i="1" s="1"/>
  <c r="D29" i="1"/>
  <c r="D22" i="1"/>
  <c r="E21" i="1" s="1"/>
  <c r="F20" i="1" s="1"/>
  <c r="G29" i="1" s="1"/>
  <c r="C31" i="1"/>
  <c r="B16" i="1"/>
  <c r="K64" i="1"/>
  <c r="K15" i="1" s="1"/>
  <c r="M64" i="1"/>
  <c r="H64" i="1"/>
  <c r="E52" i="1"/>
  <c r="E19" i="1" s="1"/>
  <c r="E35" i="1" s="1"/>
  <c r="G53" i="1" l="1"/>
  <c r="G64" i="1" s="1"/>
  <c r="G14" i="1" s="1"/>
  <c r="H14" i="1" s="1"/>
  <c r="I14" i="1" s="1"/>
  <c r="J14" i="1" s="1"/>
  <c r="F64" i="1"/>
  <c r="P64" i="1"/>
  <c r="E64" i="1"/>
  <c r="J64" i="1"/>
  <c r="J15" i="1" s="1"/>
  <c r="D41" i="1"/>
  <c r="E40" i="1" s="1"/>
  <c r="D38" i="1"/>
  <c r="E37" i="1" s="1"/>
  <c r="F36" i="1" s="1"/>
  <c r="D43" i="1"/>
  <c r="E42" i="1" s="1"/>
  <c r="F41" i="1" s="1"/>
  <c r="G40" i="1" s="1"/>
  <c r="H39" i="1" s="1"/>
  <c r="I38" i="1" s="1"/>
  <c r="J37" i="1" s="1"/>
  <c r="K36" i="1" s="1"/>
  <c r="D42" i="1"/>
  <c r="E41" i="1" s="1"/>
  <c r="F40" i="1" s="1"/>
  <c r="G39" i="1" s="1"/>
  <c r="H38" i="1" s="1"/>
  <c r="I37" i="1" s="1"/>
  <c r="J36" i="1" s="1"/>
  <c r="D44" i="1"/>
  <c r="E43" i="1" s="1"/>
  <c r="F42" i="1" s="1"/>
  <c r="G41" i="1" s="1"/>
  <c r="H40" i="1" s="1"/>
  <c r="I39" i="1" s="1"/>
  <c r="J38" i="1" s="1"/>
  <c r="K37" i="1" s="1"/>
  <c r="L36" i="1" s="1"/>
  <c r="D36" i="1"/>
  <c r="F39" i="1"/>
  <c r="G38" i="1" s="1"/>
  <c r="H37" i="1" s="1"/>
  <c r="I36" i="1" s="1"/>
  <c r="I64" i="1"/>
  <c r="I15" i="1" s="1"/>
  <c r="N64" i="1"/>
  <c r="E28" i="1"/>
  <c r="F27" i="1" s="1"/>
  <c r="G26" i="1" s="1"/>
  <c r="H25" i="1" s="1"/>
  <c r="I24" i="1" s="1"/>
  <c r="J23" i="1" s="1"/>
  <c r="K22" i="1" s="1"/>
  <c r="L21" i="1" s="1"/>
  <c r="M20" i="1" s="1"/>
  <c r="N29" i="1" s="1"/>
  <c r="J28" i="1"/>
  <c r="K27" i="1" s="1"/>
  <c r="L26" i="1" s="1"/>
  <c r="M25" i="1" s="1"/>
  <c r="N24" i="1" s="1"/>
  <c r="O23" i="1" s="1"/>
  <c r="P22" i="1" s="1"/>
  <c r="D39" i="1"/>
  <c r="E38" i="1" s="1"/>
  <c r="F37" i="1" s="1"/>
  <c r="G36" i="1" s="1"/>
  <c r="N28" i="1"/>
  <c r="O27" i="1" s="1"/>
  <c r="P26" i="1" s="1"/>
  <c r="N44" i="1"/>
  <c r="O43" i="1" s="1"/>
  <c r="P42" i="1" s="1"/>
  <c r="K28" i="1"/>
  <c r="L27" i="1" s="1"/>
  <c r="M26" i="1" s="1"/>
  <c r="N25" i="1" s="1"/>
  <c r="O24" i="1" s="1"/>
  <c r="P23" i="1" s="1"/>
  <c r="K44" i="1"/>
  <c r="L43" i="1" s="1"/>
  <c r="M42" i="1" s="1"/>
  <c r="N41" i="1" s="1"/>
  <c r="O40" i="1" s="1"/>
  <c r="P39" i="1" s="1"/>
  <c r="F28" i="1"/>
  <c r="G27" i="1" s="1"/>
  <c r="H26" i="1" s="1"/>
  <c r="I25" i="1" s="1"/>
  <c r="J24" i="1" s="1"/>
  <c r="K23" i="1" s="1"/>
  <c r="L22" i="1" s="1"/>
  <c r="M21" i="1" s="1"/>
  <c r="N20" i="1" s="1"/>
  <c r="O29" i="1" s="1"/>
  <c r="F44" i="1"/>
  <c r="G43" i="1" s="1"/>
  <c r="H42" i="1" s="1"/>
  <c r="I41" i="1" s="1"/>
  <c r="J40" i="1" s="1"/>
  <c r="K39" i="1" s="1"/>
  <c r="L38" i="1" s="1"/>
  <c r="M37" i="1" s="1"/>
  <c r="N36" i="1" s="1"/>
  <c r="I28" i="1"/>
  <c r="J27" i="1" s="1"/>
  <c r="K26" i="1" s="1"/>
  <c r="L25" i="1" s="1"/>
  <c r="M24" i="1" s="1"/>
  <c r="N23" i="1" s="1"/>
  <c r="O22" i="1" s="1"/>
  <c r="P21" i="1" s="1"/>
  <c r="I44" i="1"/>
  <c r="J43" i="1" s="1"/>
  <c r="K42" i="1" s="1"/>
  <c r="L41" i="1" s="1"/>
  <c r="M40" i="1" s="1"/>
  <c r="N39" i="1" s="1"/>
  <c r="O38" i="1" s="1"/>
  <c r="P37" i="1" s="1"/>
  <c r="C64" i="1"/>
  <c r="L64" i="1"/>
  <c r="L15" i="1" s="1"/>
  <c r="H28" i="1"/>
  <c r="I27" i="1" s="1"/>
  <c r="J26" i="1" s="1"/>
  <c r="K25" i="1" s="1"/>
  <c r="L24" i="1" s="1"/>
  <c r="M23" i="1" s="1"/>
  <c r="N22" i="1" s="1"/>
  <c r="O21" i="1" s="1"/>
  <c r="P20" i="1" s="1"/>
  <c r="H44" i="1"/>
  <c r="I43" i="1" s="1"/>
  <c r="J42" i="1" s="1"/>
  <c r="K41" i="1" s="1"/>
  <c r="L40" i="1" s="1"/>
  <c r="M39" i="1" s="1"/>
  <c r="N38" i="1" s="1"/>
  <c r="O37" i="1" s="1"/>
  <c r="P36" i="1" s="1"/>
  <c r="M28" i="1"/>
  <c r="N27" i="1" s="1"/>
  <c r="O26" i="1" s="1"/>
  <c r="P25" i="1" s="1"/>
  <c r="M44" i="1"/>
  <c r="N43" i="1" s="1"/>
  <c r="O42" i="1" s="1"/>
  <c r="P41" i="1" s="1"/>
  <c r="G28" i="1"/>
  <c r="H27" i="1" s="1"/>
  <c r="I26" i="1" s="1"/>
  <c r="J25" i="1" s="1"/>
  <c r="K24" i="1" s="1"/>
  <c r="L23" i="1" s="1"/>
  <c r="M22" i="1" s="1"/>
  <c r="N21" i="1" s="1"/>
  <c r="O20" i="1" s="1"/>
  <c r="P29" i="1" s="1"/>
  <c r="G44" i="1"/>
  <c r="H43" i="1" s="1"/>
  <c r="I42" i="1" s="1"/>
  <c r="J41" i="1" s="1"/>
  <c r="K40" i="1" s="1"/>
  <c r="L39" i="1" s="1"/>
  <c r="M38" i="1" s="1"/>
  <c r="N37" i="1" s="1"/>
  <c r="O36" i="1" s="1"/>
  <c r="L28" i="1"/>
  <c r="M27" i="1" s="1"/>
  <c r="N26" i="1" s="1"/>
  <c r="O25" i="1" s="1"/>
  <c r="P24" i="1" s="1"/>
  <c r="L44" i="1"/>
  <c r="M43" i="1" s="1"/>
  <c r="N42" i="1" s="1"/>
  <c r="O41" i="1" s="1"/>
  <c r="P40" i="1" s="1"/>
  <c r="C47" i="1"/>
  <c r="F31" i="1"/>
  <c r="D31" i="1"/>
  <c r="L14" i="1"/>
  <c r="M14" i="1" s="1"/>
  <c r="N14" i="1" s="1"/>
  <c r="P15" i="1"/>
  <c r="M15" i="1"/>
  <c r="N15" i="1"/>
  <c r="O15" i="1"/>
  <c r="C15" i="1"/>
  <c r="C16" i="1" s="1"/>
  <c r="D15" i="1"/>
  <c r="D16" i="1" s="1"/>
  <c r="E15" i="1"/>
  <c r="E16" i="1" s="1"/>
  <c r="F15" i="1"/>
  <c r="F16" i="1" s="1"/>
  <c r="H15" i="1"/>
  <c r="G15" i="1"/>
  <c r="F52" i="1"/>
  <c r="F19" i="1" s="1"/>
  <c r="F35" i="1" s="1"/>
  <c r="I16" i="1" l="1"/>
  <c r="O28" i="1"/>
  <c r="P27" i="1" s="1"/>
  <c r="J44" i="1"/>
  <c r="K43" i="1" s="1"/>
  <c r="L42" i="1" s="1"/>
  <c r="M41" i="1" s="1"/>
  <c r="N40" i="1" s="1"/>
  <c r="O39" i="1" s="1"/>
  <c r="P38" i="1" s="1"/>
  <c r="P28" i="1"/>
  <c r="P44" i="1" s="1"/>
  <c r="E44" i="1"/>
  <c r="F43" i="1" s="1"/>
  <c r="G42" i="1" s="1"/>
  <c r="H41" i="1" s="1"/>
  <c r="I40" i="1" s="1"/>
  <c r="J39" i="1" s="1"/>
  <c r="K38" i="1" s="1"/>
  <c r="L37" i="1" s="1"/>
  <c r="M36" i="1" s="1"/>
  <c r="M31" i="1"/>
  <c r="E31" i="1"/>
  <c r="N31" i="1"/>
  <c r="L31" i="1"/>
  <c r="G31" i="1"/>
  <c r="I31" i="1"/>
  <c r="D47" i="1"/>
  <c r="J31" i="1"/>
  <c r="K31" i="1"/>
  <c r="H31" i="1"/>
  <c r="M16" i="1"/>
  <c r="L16" i="1"/>
  <c r="G16" i="1"/>
  <c r="J16" i="1"/>
  <c r="N16" i="1"/>
  <c r="H16" i="1"/>
  <c r="K14" i="1"/>
  <c r="K16" i="1" s="1"/>
  <c r="O14" i="1"/>
  <c r="O16" i="1" s="1"/>
  <c r="G52" i="1"/>
  <c r="G19" i="1" s="1"/>
  <c r="G35" i="1" s="1"/>
  <c r="E47" i="1" l="1"/>
  <c r="O44" i="1"/>
  <c r="P43" i="1" s="1"/>
  <c r="G47" i="1"/>
  <c r="O31" i="1"/>
  <c r="N47" i="1"/>
  <c r="J47" i="1"/>
  <c r="M47" i="1"/>
  <c r="I47" i="1"/>
  <c r="F47" i="1"/>
  <c r="P47" i="1"/>
  <c r="H47" i="1"/>
  <c r="L47" i="1"/>
  <c r="K47" i="1"/>
  <c r="P31" i="1"/>
  <c r="P14" i="1"/>
  <c r="P16" i="1" s="1"/>
  <c r="H52" i="1"/>
  <c r="H19" i="1" s="1"/>
  <c r="H35" i="1" s="1"/>
  <c r="O47" i="1" l="1"/>
  <c r="I52" i="1"/>
  <c r="I19" i="1" s="1"/>
  <c r="I35" i="1" s="1"/>
  <c r="J52" i="1" l="1"/>
  <c r="J19" i="1" s="1"/>
  <c r="J35" i="1" s="1"/>
  <c r="K52" i="1" l="1"/>
  <c r="K19" i="1" s="1"/>
  <c r="K35" i="1" s="1"/>
  <c r="L52" i="1" l="1"/>
  <c r="L19" i="1" s="1"/>
  <c r="L35" i="1" s="1"/>
  <c r="M52" i="1" l="1"/>
  <c r="M19" i="1" s="1"/>
  <c r="M35" i="1" s="1"/>
  <c r="N52" i="1" l="1"/>
  <c r="N19" i="1" s="1"/>
  <c r="N35" i="1" s="1"/>
  <c r="O52" i="1" l="1"/>
  <c r="O19" i="1" s="1"/>
  <c r="O35" i="1" s="1"/>
  <c r="P52" i="1"/>
  <c r="P19" i="1" s="1"/>
  <c r="P35" i="1" s="1"/>
</calcChain>
</file>

<file path=xl/comments1.xml><?xml version="1.0" encoding="utf-8"?>
<comments xmlns="http://schemas.openxmlformats.org/spreadsheetml/2006/main">
  <authors>
    <author>david johnston</author>
  </authors>
  <commentList>
    <comment ref="A14" authorId="0">
      <text>
        <r>
          <rPr>
            <b/>
            <sz val="9"/>
            <color indexed="81"/>
            <rFont val="Arial"/>
            <family val="2"/>
          </rPr>
          <t>Equals the weighted trailing average at the start of each 5-year regulatory period.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<sst xmlns="http://schemas.openxmlformats.org/spreadsheetml/2006/main" count="18" uniqueCount="17">
  <si>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Benchmark gearing</t>
  </si>
  <si>
    <t>Weighting to new debt</t>
  </si>
  <si>
    <t>Regulated asset base (M)</t>
  </si>
  <si>
    <t>Estimated cost of debt</t>
  </si>
  <si>
    <t>Weighted trailing average</t>
  </si>
  <si>
    <t>Benchmark debt balance (M)</t>
  </si>
  <si>
    <t>Δ benchmark debt balance (M)</t>
  </si>
  <si>
    <t>Annually updated cost of debt</t>
  </si>
  <si>
    <t>Annual revenue adjustment (M)</t>
  </si>
  <si>
    <t>10-year benchmark debt yield</t>
  </si>
  <si>
    <t>Weighting to existing debt</t>
  </si>
  <si>
    <t>Weighted trailing average return on debt model using PTRM balances</t>
  </si>
  <si>
    <t>Benchmark debt portfolio</t>
  </si>
  <si>
    <t>Adjusted benchmark debt yields - original method</t>
  </si>
  <si>
    <t>Adjusted benchmark debt yields - new method</t>
  </si>
  <si>
    <t>Δ funding per bond (M)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</si>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</sst>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\ yy"/>
    <numFmt numFmtId="165" formatCode="[$$-C09]#,##0.0"/>
    <numFmt numFmtId="167" formatCode="[$$-C09]#,##0.00;[Red]\-[$$-C09]#,##0.00"/>
    <numFmt numFmtId="168" formatCode="dd\ mmm\ yy"/>
    <numFmt numFmtId="171" formatCode="&quot;$&quot;#,##0.00"/>
    <numFmt numFmtId="174" formatCode="0.0000"/>
    <numFmt numFmtId="176" formatCode="0.0000%"/>
    <numFmt numFmtId="177" formatCode="0.00000%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3F3F76"/>
      <name val="Arial"/>
      <family val="2"/>
    </font>
    <font>
      <b/>
      <i/>
      <sz val="10"/>
      <color theme="1"/>
      <name val="Arial"/>
      <family val="2"/>
    </font>
    <font>
      <b/>
      <i/>
      <sz val="12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4"/>
      <color rgb="FF002060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rgb="FF7F7F7F"/>
      </left>
      <right style="thin">
        <color rgb="FF7F7F7F"/>
      </right>
      <top style="hair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hair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hair">
        <color rgb="FF7F7F7F"/>
      </bottom>
      <diagonal/>
    </border>
    <border>
      <left/>
      <right style="thin">
        <color rgb="FF7F7F7F"/>
      </right>
      <top style="hair">
        <color rgb="FF7F7F7F"/>
      </top>
      <bottom style="hair">
        <color rgb="FF7F7F7F"/>
      </bottom>
      <diagonal/>
    </border>
    <border>
      <left/>
      <right style="thin">
        <color rgb="FF7F7F7F"/>
      </right>
      <top style="hair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double">
        <color indexed="64"/>
      </right>
      <top/>
      <bottom style="thin">
        <color rgb="FF7F7F7F"/>
      </bottom>
      <diagonal/>
    </border>
    <border>
      <left style="thin">
        <color rgb="FF7F7F7F"/>
      </left>
      <right style="double">
        <color indexed="64"/>
      </right>
      <top/>
      <bottom style="hair">
        <color rgb="FF7F7F7F"/>
      </bottom>
      <diagonal/>
    </border>
    <border>
      <left style="thin">
        <color rgb="FF7F7F7F"/>
      </left>
      <right style="double">
        <color indexed="64"/>
      </right>
      <top style="hair">
        <color rgb="FF7F7F7F"/>
      </top>
      <bottom style="hair">
        <color rgb="FF7F7F7F"/>
      </bottom>
      <diagonal/>
    </border>
    <border>
      <left style="thin">
        <color rgb="FF7F7F7F"/>
      </left>
      <right style="double">
        <color indexed="64"/>
      </right>
      <top style="hair">
        <color rgb="FF7F7F7F"/>
      </top>
      <bottom style="thin">
        <color rgb="FF7F7F7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double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80">
    <xf numFmtId="0" fontId="0" fillId="0" borderId="0" xfId="0"/>
    <xf numFmtId="164" fontId="0" fillId="0" borderId="0" xfId="0" applyNumberFormat="1"/>
    <xf numFmtId="9" fontId="0" fillId="0" borderId="0" xfId="1" applyFont="1"/>
    <xf numFmtId="165" fontId="0" fillId="0" borderId="0" xfId="0" applyNumberFormat="1"/>
    <xf numFmtId="10" fontId="0" fillId="0" borderId="0" xfId="0" applyNumberFormat="1"/>
    <xf numFmtId="10" fontId="5" fillId="2" borderId="1" xfId="2" applyNumberFormat="1" applyFont="1"/>
    <xf numFmtId="0" fontId="4" fillId="0" borderId="0" xfId="0" applyFont="1"/>
    <xf numFmtId="165" fontId="5" fillId="2" borderId="2" xfId="2" applyNumberFormat="1" applyFont="1" applyBorder="1"/>
    <xf numFmtId="10" fontId="0" fillId="0" borderId="5" xfId="1" applyNumberFormat="1" applyFont="1" applyBorder="1"/>
    <xf numFmtId="0" fontId="0" fillId="0" borderId="5" xfId="0" applyBorder="1"/>
    <xf numFmtId="10" fontId="4" fillId="5" borderId="4" xfId="0" applyNumberFormat="1" applyFont="1" applyFill="1" applyBorder="1"/>
    <xf numFmtId="10" fontId="4" fillId="5" borderId="5" xfId="0" applyNumberFormat="1" applyFont="1" applyFill="1" applyBorder="1"/>
    <xf numFmtId="167" fontId="6" fillId="3" borderId="6" xfId="0" applyNumberFormat="1" applyFont="1" applyFill="1" applyBorder="1"/>
    <xf numFmtId="0" fontId="4" fillId="0" borderId="7" xfId="0" applyFont="1" applyBorder="1"/>
    <xf numFmtId="165" fontId="4" fillId="0" borderId="7" xfId="0" applyNumberFormat="1" applyFont="1" applyBorder="1"/>
    <xf numFmtId="164" fontId="3" fillId="4" borderId="3" xfId="0" applyNumberFormat="1" applyFont="1" applyFill="1" applyBorder="1"/>
    <xf numFmtId="10" fontId="4" fillId="0" borderId="5" xfId="1" applyNumberFormat="1" applyFont="1" applyBorder="1"/>
    <xf numFmtId="0" fontId="7" fillId="0" borderId="0" xfId="0" applyFont="1"/>
    <xf numFmtId="165" fontId="4" fillId="0" borderId="9" xfId="0" applyNumberFormat="1" applyFont="1" applyBorder="1"/>
    <xf numFmtId="164" fontId="3" fillId="4" borderId="10" xfId="0" applyNumberFormat="1" applyFont="1" applyFill="1" applyBorder="1"/>
    <xf numFmtId="165" fontId="5" fillId="2" borderId="11" xfId="2" applyNumberFormat="1" applyFont="1" applyBorder="1"/>
    <xf numFmtId="165" fontId="4" fillId="0" borderId="12" xfId="0" applyNumberFormat="1" applyFont="1" applyBorder="1"/>
    <xf numFmtId="165" fontId="4" fillId="0" borderId="13" xfId="0" applyNumberFormat="1" applyFont="1" applyBorder="1"/>
    <xf numFmtId="10" fontId="4" fillId="5" borderId="15" xfId="0" applyNumberFormat="1" applyFont="1" applyFill="1" applyBorder="1"/>
    <xf numFmtId="10" fontId="4" fillId="5" borderId="16" xfId="0" applyNumberFormat="1" applyFont="1" applyFill="1" applyBorder="1"/>
    <xf numFmtId="167" fontId="6" fillId="3" borderId="17" xfId="0" applyNumberFormat="1" applyFont="1" applyFill="1" applyBorder="1"/>
    <xf numFmtId="10" fontId="0" fillId="0" borderId="16" xfId="1" applyNumberFormat="1" applyFont="1" applyBorder="1"/>
    <xf numFmtId="10" fontId="4" fillId="0" borderId="16" xfId="1" applyNumberFormat="1" applyFont="1" applyBorder="1"/>
    <xf numFmtId="0" fontId="0" fillId="0" borderId="16" xfId="0" applyBorder="1"/>
    <xf numFmtId="164" fontId="3" fillId="4" borderId="18" xfId="0" applyNumberFormat="1" applyFont="1" applyFill="1" applyBorder="1"/>
    <xf numFmtId="165" fontId="5" fillId="2" borderId="19" xfId="2" applyNumberFormat="1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10" fontId="4" fillId="5" borderId="24" xfId="0" applyNumberFormat="1" applyFont="1" applyFill="1" applyBorder="1"/>
    <xf numFmtId="167" fontId="6" fillId="3" borderId="25" xfId="0" applyNumberFormat="1" applyFont="1" applyFill="1" applyBorder="1"/>
    <xf numFmtId="10" fontId="0" fillId="0" borderId="24" xfId="1" applyNumberFormat="1" applyFont="1" applyBorder="1"/>
    <xf numFmtId="10" fontId="4" fillId="0" borderId="24" xfId="1" applyNumberFormat="1" applyFont="1" applyBorder="1"/>
    <xf numFmtId="0" fontId="0" fillId="0" borderId="24" xfId="0" applyBorder="1"/>
    <xf numFmtId="10" fontId="4" fillId="6" borderId="4" xfId="0" applyNumberFormat="1" applyFont="1" applyFill="1" applyBorder="1"/>
    <xf numFmtId="10" fontId="4" fillId="6" borderId="23" xfId="0" applyNumberFormat="1" applyFont="1" applyFill="1" applyBorder="1"/>
    <xf numFmtId="10" fontId="0" fillId="0" borderId="23" xfId="1" applyNumberFormat="1" applyFont="1" applyBorder="1"/>
    <xf numFmtId="0" fontId="10" fillId="0" borderId="0" xfId="0" applyFont="1"/>
    <xf numFmtId="10" fontId="10" fillId="5" borderId="6" xfId="0" applyNumberFormat="1" applyFont="1" applyFill="1" applyBorder="1"/>
    <xf numFmtId="10" fontId="10" fillId="5" borderId="25" xfId="0" applyNumberFormat="1" applyFont="1" applyFill="1" applyBorder="1"/>
    <xf numFmtId="10" fontId="10" fillId="5" borderId="17" xfId="0" applyNumberFormat="1" applyFont="1" applyFill="1" applyBorder="1"/>
    <xf numFmtId="0" fontId="11" fillId="0" borderId="0" xfId="0" applyFont="1"/>
    <xf numFmtId="9" fontId="5" fillId="2" borderId="1" xfId="2" applyNumberFormat="1" applyFont="1"/>
    <xf numFmtId="9" fontId="5" fillId="2" borderId="27" xfId="2" applyNumberFormat="1" applyFont="1" applyBorder="1"/>
    <xf numFmtId="9" fontId="5" fillId="2" borderId="26" xfId="2" applyNumberFormat="1" applyFont="1" applyBorder="1"/>
    <xf numFmtId="168" fontId="3" fillId="4" borderId="3" xfId="0" applyNumberFormat="1" applyFont="1" applyFill="1" applyBorder="1"/>
    <xf numFmtId="171" fontId="0" fillId="0" borderId="5" xfId="1" applyNumberFormat="1" applyFont="1" applyBorder="1"/>
    <xf numFmtId="171" fontId="0" fillId="0" borderId="23" xfId="1" applyNumberFormat="1" applyFont="1" applyBorder="1"/>
    <xf numFmtId="171" fontId="0" fillId="0" borderId="16" xfId="1" applyNumberFormat="1" applyFont="1" applyBorder="1"/>
    <xf numFmtId="171" fontId="0" fillId="0" borderId="24" xfId="1" applyNumberFormat="1" applyFont="1" applyBorder="1"/>
    <xf numFmtId="171" fontId="4" fillId="0" borderId="5" xfId="1" applyNumberFormat="1" applyFont="1" applyBorder="1"/>
    <xf numFmtId="171" fontId="4" fillId="0" borderId="24" xfId="1" applyNumberFormat="1" applyFont="1" applyBorder="1"/>
    <xf numFmtId="171" fontId="4" fillId="0" borderId="16" xfId="1" applyNumberFormat="1" applyFont="1" applyBorder="1"/>
    <xf numFmtId="171" fontId="0" fillId="0" borderId="5" xfId="0" applyNumberFormat="1" applyBorder="1"/>
    <xf numFmtId="171" fontId="0" fillId="0" borderId="24" xfId="0" applyNumberFormat="1" applyBorder="1"/>
    <xf numFmtId="171" fontId="0" fillId="0" borderId="16" xfId="0" applyNumberFormat="1" applyBorder="1"/>
    <xf numFmtId="171" fontId="10" fillId="7" borderId="6" xfId="0" applyNumberFormat="1" applyFont="1" applyFill="1" applyBorder="1"/>
    <xf numFmtId="171" fontId="10" fillId="7" borderId="25" xfId="0" applyNumberFormat="1" applyFont="1" applyFill="1" applyBorder="1"/>
    <xf numFmtId="171" fontId="10" fillId="7" borderId="17" xfId="0" applyNumberFormat="1" applyFont="1" applyFill="1" applyBorder="1"/>
    <xf numFmtId="174" fontId="4" fillId="0" borderId="7" xfId="0" applyNumberFormat="1" applyFont="1" applyBorder="1"/>
    <xf numFmtId="174" fontId="4" fillId="0" borderId="7" xfId="1" applyNumberFormat="1" applyFont="1" applyBorder="1"/>
    <xf numFmtId="174" fontId="4" fillId="0" borderId="21" xfId="1" applyNumberFormat="1" applyFont="1" applyBorder="1"/>
    <xf numFmtId="174" fontId="4" fillId="0" borderId="13" xfId="1" applyNumberFormat="1" applyFont="1" applyBorder="1"/>
    <xf numFmtId="174" fontId="4" fillId="0" borderId="8" xfId="1" applyNumberFormat="1" applyFont="1" applyBorder="1"/>
    <xf numFmtId="174" fontId="4" fillId="0" borderId="22" xfId="1" applyNumberFormat="1" applyFont="1" applyBorder="1"/>
    <xf numFmtId="174" fontId="4" fillId="0" borderId="14" xfId="1" applyNumberFormat="1" applyFont="1" applyBorder="1"/>
    <xf numFmtId="0" fontId="4" fillId="8" borderId="0" xfId="0" applyFont="1" applyFill="1"/>
    <xf numFmtId="176" fontId="4" fillId="8" borderId="0" xfId="0" applyNumberFormat="1" applyFont="1" applyFill="1"/>
    <xf numFmtId="177" fontId="0" fillId="0" borderId="0" xfId="0" applyNumberFormat="1"/>
    <xf numFmtId="0" fontId="12" fillId="0" borderId="0" xfId="0" applyFont="1"/>
    <xf numFmtId="0" fontId="13" fillId="0" borderId="0" xfId="0" applyFont="1"/>
    <xf numFmtId="0" fontId="6" fillId="7" borderId="0" xfId="0" applyFont="1" applyFill="1"/>
    <xf numFmtId="0" fontId="6" fillId="7" borderId="7" xfId="0" applyFont="1" applyFill="1" applyBorder="1"/>
    <xf numFmtId="165" fontId="6" fillId="7" borderId="7" xfId="0" applyNumberFormat="1" applyFont="1" applyFill="1" applyBorder="1"/>
    <xf numFmtId="165" fontId="6" fillId="7" borderId="21" xfId="0" applyNumberFormat="1" applyFont="1" applyFill="1" applyBorder="1"/>
    <xf numFmtId="165" fontId="6" fillId="7" borderId="13" xfId="0" applyNumberFormat="1" applyFont="1" applyFill="1" applyBorder="1"/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showGridLines="0" tabSelected="1" zoomScale="90" zoomScaleNormal="90" workbookViewId="0">
      <selection activeCell="C36" sqref="C36"/>
    </sheetView>
  </sheetViews>
  <sheetFormatPr defaultRowHeight="12.75" x14ac:dyDescent="0.2"/>
  <cols>
    <col min="1" max="1" width="38" customWidth="1"/>
    <col min="2" max="16" width="12.140625" customWidth="1"/>
    <col min="17" max="17" width="10.7109375" customWidth="1"/>
  </cols>
  <sheetData>
    <row r="1" spans="1:17" s="74" customFormat="1" ht="18.75" x14ac:dyDescent="0.3">
      <c r="A1" s="73" t="s">
        <v>11</v>
      </c>
    </row>
    <row r="3" spans="1:17" ht="13.7" x14ac:dyDescent="0.25">
      <c r="B3" s="49">
        <v>42186</v>
      </c>
      <c r="C3" s="49">
        <f>EDATE(B3+1,12)-1</f>
        <v>42552</v>
      </c>
      <c r="D3" s="49">
        <f t="shared" ref="D3:P3" si="0">EDATE(C3+1,12)-1</f>
        <v>42917</v>
      </c>
      <c r="E3" s="49">
        <f t="shared" si="0"/>
        <v>43282</v>
      </c>
      <c r="F3" s="49">
        <f t="shared" si="0"/>
        <v>43647</v>
      </c>
      <c r="G3" s="49">
        <f t="shared" si="0"/>
        <v>44013</v>
      </c>
      <c r="H3" s="49">
        <f t="shared" si="0"/>
        <v>44378</v>
      </c>
      <c r="I3" s="49">
        <f t="shared" si="0"/>
        <v>44743</v>
      </c>
      <c r="J3" s="49">
        <f t="shared" si="0"/>
        <v>45108</v>
      </c>
      <c r="K3" s="49">
        <f t="shared" si="0"/>
        <v>45474</v>
      </c>
      <c r="L3" s="49">
        <f t="shared" si="0"/>
        <v>45839</v>
      </c>
      <c r="M3" s="49">
        <f t="shared" si="0"/>
        <v>46204</v>
      </c>
      <c r="N3" s="49">
        <f t="shared" si="0"/>
        <v>46569</v>
      </c>
      <c r="O3" s="49">
        <f t="shared" si="0"/>
        <v>46935</v>
      </c>
      <c r="P3" s="49">
        <f t="shared" si="0"/>
        <v>47300</v>
      </c>
      <c r="Q3" s="1"/>
    </row>
    <row r="4" spans="1:17" ht="18.75" customHeight="1" x14ac:dyDescent="0.2">
      <c r="A4" s="6" t="s">
        <v>2</v>
      </c>
      <c r="B4" s="7">
        <v>1000</v>
      </c>
      <c r="C4" s="7">
        <v>1050</v>
      </c>
      <c r="D4" s="7">
        <v>1115</v>
      </c>
      <c r="E4" s="7">
        <v>1300</v>
      </c>
      <c r="F4" s="30">
        <v>1300</v>
      </c>
      <c r="G4" s="20">
        <v>1300</v>
      </c>
      <c r="H4" s="7">
        <v>1300</v>
      </c>
      <c r="I4" s="7">
        <v>1425</v>
      </c>
      <c r="J4" s="7">
        <v>1550</v>
      </c>
      <c r="K4" s="30">
        <v>1615</v>
      </c>
      <c r="L4" s="7">
        <v>2000</v>
      </c>
      <c r="M4" s="7">
        <v>2010</v>
      </c>
      <c r="N4" s="7">
        <v>2225</v>
      </c>
      <c r="O4" s="7">
        <v>2800</v>
      </c>
      <c r="P4" s="30">
        <v>3000</v>
      </c>
    </row>
    <row r="5" spans="1:17" x14ac:dyDescent="0.2">
      <c r="A5" s="6" t="s">
        <v>0</v>
      </c>
      <c r="B5" s="46">
        <v>0.6</v>
      </c>
      <c r="C5" s="46">
        <v>0.6</v>
      </c>
      <c r="D5" s="46">
        <v>0.6</v>
      </c>
      <c r="E5" s="46">
        <v>0.6</v>
      </c>
      <c r="F5" s="48">
        <v>0.6</v>
      </c>
      <c r="G5" s="47">
        <v>0.6</v>
      </c>
      <c r="H5" s="46">
        <v>0.6</v>
      </c>
      <c r="I5" s="46">
        <v>0.6</v>
      </c>
      <c r="J5" s="46">
        <v>0.6</v>
      </c>
      <c r="K5" s="48">
        <v>0.6</v>
      </c>
      <c r="L5" s="47">
        <v>0.6</v>
      </c>
      <c r="M5" s="46">
        <v>0.6</v>
      </c>
      <c r="N5" s="46">
        <v>0.6</v>
      </c>
      <c r="O5" s="46">
        <v>0.6</v>
      </c>
      <c r="P5" s="48">
        <v>0.6</v>
      </c>
      <c r="Q5" s="2"/>
    </row>
    <row r="6" spans="1:17" x14ac:dyDescent="0.2">
      <c r="A6" s="6" t="s">
        <v>5</v>
      </c>
      <c r="B6" s="18">
        <f>B4*B5</f>
        <v>600</v>
      </c>
      <c r="C6" s="18">
        <f t="shared" ref="C6:P6" si="1">C4*C5</f>
        <v>630</v>
      </c>
      <c r="D6" s="18">
        <f t="shared" si="1"/>
        <v>669</v>
      </c>
      <c r="E6" s="18">
        <f t="shared" si="1"/>
        <v>780</v>
      </c>
      <c r="F6" s="31">
        <f t="shared" si="1"/>
        <v>780</v>
      </c>
      <c r="G6" s="21">
        <f t="shared" si="1"/>
        <v>780</v>
      </c>
      <c r="H6" s="18">
        <f t="shared" si="1"/>
        <v>780</v>
      </c>
      <c r="I6" s="18">
        <f t="shared" si="1"/>
        <v>855</v>
      </c>
      <c r="J6" s="18">
        <f t="shared" si="1"/>
        <v>930</v>
      </c>
      <c r="K6" s="31">
        <f t="shared" si="1"/>
        <v>969</v>
      </c>
      <c r="L6" s="18">
        <f t="shared" si="1"/>
        <v>1200</v>
      </c>
      <c r="M6" s="18">
        <f t="shared" si="1"/>
        <v>1206</v>
      </c>
      <c r="N6" s="18">
        <f t="shared" si="1"/>
        <v>1335</v>
      </c>
      <c r="O6" s="18">
        <f t="shared" si="1"/>
        <v>1680</v>
      </c>
      <c r="P6" s="31">
        <f t="shared" si="1"/>
        <v>1800</v>
      </c>
      <c r="Q6" s="3"/>
    </row>
    <row r="7" spans="1:17" x14ac:dyDescent="0.2">
      <c r="A7" s="6" t="s">
        <v>6</v>
      </c>
      <c r="B7" s="13"/>
      <c r="C7" s="14">
        <f>C6-B6</f>
        <v>30</v>
      </c>
      <c r="D7" s="14">
        <f t="shared" ref="D7:P7" si="2">D6-C6</f>
        <v>39</v>
      </c>
      <c r="E7" s="14">
        <f t="shared" si="2"/>
        <v>111</v>
      </c>
      <c r="F7" s="32">
        <f t="shared" si="2"/>
        <v>0</v>
      </c>
      <c r="G7" s="22">
        <f t="shared" si="2"/>
        <v>0</v>
      </c>
      <c r="H7" s="14">
        <f t="shared" si="2"/>
        <v>0</v>
      </c>
      <c r="I7" s="14">
        <f t="shared" si="2"/>
        <v>75</v>
      </c>
      <c r="J7" s="14">
        <f t="shared" si="2"/>
        <v>75</v>
      </c>
      <c r="K7" s="32">
        <f t="shared" si="2"/>
        <v>39</v>
      </c>
      <c r="L7" s="14">
        <f t="shared" si="2"/>
        <v>231</v>
      </c>
      <c r="M7" s="14">
        <f t="shared" si="2"/>
        <v>6</v>
      </c>
      <c r="N7" s="14">
        <f t="shared" si="2"/>
        <v>129</v>
      </c>
      <c r="O7" s="14">
        <f t="shared" si="2"/>
        <v>345</v>
      </c>
      <c r="P7" s="32">
        <f t="shared" si="2"/>
        <v>120</v>
      </c>
    </row>
    <row r="8" spans="1:17" x14ac:dyDescent="0.2">
      <c r="A8" s="75" t="s">
        <v>15</v>
      </c>
      <c r="B8" s="76"/>
      <c r="C8" s="77">
        <f>C7/10</f>
        <v>3</v>
      </c>
      <c r="D8" s="77">
        <f t="shared" ref="D8:P8" si="3">D7/10</f>
        <v>3.9</v>
      </c>
      <c r="E8" s="77">
        <f t="shared" si="3"/>
        <v>11.1</v>
      </c>
      <c r="F8" s="78">
        <f t="shared" si="3"/>
        <v>0</v>
      </c>
      <c r="G8" s="79">
        <f t="shared" si="3"/>
        <v>0</v>
      </c>
      <c r="H8" s="77">
        <f t="shared" si="3"/>
        <v>0</v>
      </c>
      <c r="I8" s="77">
        <f t="shared" si="3"/>
        <v>7.5</v>
      </c>
      <c r="J8" s="77">
        <f t="shared" si="3"/>
        <v>7.5</v>
      </c>
      <c r="K8" s="78">
        <f t="shared" si="3"/>
        <v>3.9</v>
      </c>
      <c r="L8" s="77">
        <f t="shared" si="3"/>
        <v>23.1</v>
      </c>
      <c r="M8" s="77">
        <f t="shared" si="3"/>
        <v>0.6</v>
      </c>
      <c r="N8" s="77">
        <f t="shared" si="3"/>
        <v>12.9</v>
      </c>
      <c r="O8" s="77">
        <f t="shared" si="3"/>
        <v>34.5</v>
      </c>
      <c r="P8" s="78">
        <f t="shared" si="3"/>
        <v>12</v>
      </c>
    </row>
    <row r="9" spans="1:17" ht="17.25" customHeight="1" x14ac:dyDescent="0.2">
      <c r="A9" s="6" t="s">
        <v>1</v>
      </c>
      <c r="B9" s="63"/>
      <c r="C9" s="64">
        <f>C7/C6</f>
        <v>4.7619047619047616E-2</v>
      </c>
      <c r="D9" s="64">
        <f>D7/D6</f>
        <v>5.829596412556054E-2</v>
      </c>
      <c r="E9" s="64">
        <f>E7/E6</f>
        <v>0.1423076923076923</v>
      </c>
      <c r="F9" s="65">
        <f>F7/F6</f>
        <v>0</v>
      </c>
      <c r="G9" s="66">
        <f>G7/G6</f>
        <v>0</v>
      </c>
      <c r="H9" s="64">
        <f>H7/H6</f>
        <v>0</v>
      </c>
      <c r="I9" s="64">
        <f>I7/I6</f>
        <v>8.771929824561403E-2</v>
      </c>
      <c r="J9" s="64">
        <f>J7/J6</f>
        <v>8.0645161290322578E-2</v>
      </c>
      <c r="K9" s="65">
        <f>K7/K6</f>
        <v>4.0247678018575851E-2</v>
      </c>
      <c r="L9" s="64">
        <f>L7/L6</f>
        <v>0.1925</v>
      </c>
      <c r="M9" s="64">
        <f>M7/M6</f>
        <v>4.9751243781094526E-3</v>
      </c>
      <c r="N9" s="64">
        <f>N7/N6</f>
        <v>9.662921348314607E-2</v>
      </c>
      <c r="O9" s="64">
        <f>O7/O6</f>
        <v>0.20535714285714285</v>
      </c>
      <c r="P9" s="65">
        <f>P7/P6</f>
        <v>6.6666666666666666E-2</v>
      </c>
    </row>
    <row r="10" spans="1:17" x14ac:dyDescent="0.2">
      <c r="A10" s="6" t="s">
        <v>10</v>
      </c>
      <c r="B10" s="67"/>
      <c r="C10" s="67">
        <f>1-C9</f>
        <v>0.95238095238095233</v>
      </c>
      <c r="D10" s="67">
        <f t="shared" ref="D10:P10" si="4">1-D9</f>
        <v>0.94170403587443952</v>
      </c>
      <c r="E10" s="67">
        <f t="shared" si="4"/>
        <v>0.85769230769230775</v>
      </c>
      <c r="F10" s="68">
        <f t="shared" si="4"/>
        <v>1</v>
      </c>
      <c r="G10" s="69">
        <f t="shared" si="4"/>
        <v>1</v>
      </c>
      <c r="H10" s="67">
        <f t="shared" si="4"/>
        <v>1</v>
      </c>
      <c r="I10" s="67">
        <f t="shared" si="4"/>
        <v>0.91228070175438591</v>
      </c>
      <c r="J10" s="67">
        <f t="shared" si="4"/>
        <v>0.91935483870967738</v>
      </c>
      <c r="K10" s="68">
        <f t="shared" si="4"/>
        <v>0.95975232198142413</v>
      </c>
      <c r="L10" s="67">
        <f t="shared" si="4"/>
        <v>0.8075</v>
      </c>
      <c r="M10" s="67">
        <f t="shared" si="4"/>
        <v>0.99502487562189057</v>
      </c>
      <c r="N10" s="67">
        <f t="shared" si="4"/>
        <v>0.90337078651685387</v>
      </c>
      <c r="O10" s="67">
        <f t="shared" si="4"/>
        <v>0.79464285714285721</v>
      </c>
      <c r="P10" s="68">
        <f t="shared" si="4"/>
        <v>0.93333333333333335</v>
      </c>
    </row>
    <row r="11" spans="1:17" x14ac:dyDescent="0.2">
      <c r="A11" s="6"/>
    </row>
    <row r="12" spans="1:17" x14ac:dyDescent="0.2">
      <c r="A12" s="6" t="s">
        <v>9</v>
      </c>
      <c r="B12" s="5">
        <v>7.0000000000000007E-2</v>
      </c>
      <c r="C12" s="5">
        <v>7.4999999999999997E-2</v>
      </c>
      <c r="D12" s="5">
        <v>7.7499999999999999E-2</v>
      </c>
      <c r="E12" s="5">
        <v>8.1500000000000003E-2</v>
      </c>
      <c r="F12" s="5">
        <v>8.2500000000000004E-2</v>
      </c>
      <c r="G12" s="5">
        <v>7.9000000000000001E-2</v>
      </c>
      <c r="H12" s="5">
        <v>7.2499999999999995E-2</v>
      </c>
      <c r="I12" s="5">
        <v>7.3499999999999996E-2</v>
      </c>
      <c r="J12" s="5">
        <v>7.4999999999999997E-2</v>
      </c>
      <c r="K12" s="5">
        <v>7.7499999999999999E-2</v>
      </c>
      <c r="L12" s="5">
        <v>6.8000000000000005E-2</v>
      </c>
      <c r="M12" s="5">
        <v>6.7500000000000004E-2</v>
      </c>
      <c r="N12" s="5">
        <v>6.4000000000000001E-2</v>
      </c>
      <c r="O12" s="5">
        <v>7.0000000000000007E-2</v>
      </c>
      <c r="P12" s="5">
        <v>7.4999999999999997E-2</v>
      </c>
    </row>
    <row r="13" spans="1:17" x14ac:dyDescent="0.2">
      <c r="A13" s="6"/>
    </row>
    <row r="14" spans="1:17" x14ac:dyDescent="0.2">
      <c r="A14" s="6" t="s">
        <v>3</v>
      </c>
      <c r="B14" s="10">
        <f>B64</f>
        <v>7.0000000000000021E-2</v>
      </c>
      <c r="C14" s="38">
        <f>B14</f>
        <v>7.0000000000000021E-2</v>
      </c>
      <c r="D14" s="38">
        <f t="shared" ref="D14:F14" si="5">C14</f>
        <v>7.0000000000000021E-2</v>
      </c>
      <c r="E14" s="38">
        <f t="shared" si="5"/>
        <v>7.0000000000000021E-2</v>
      </c>
      <c r="F14" s="39">
        <f t="shared" si="5"/>
        <v>7.0000000000000021E-2</v>
      </c>
      <c r="G14" s="23">
        <f>G64</f>
        <v>7.5813846153846148E-2</v>
      </c>
      <c r="H14" s="38">
        <f>G14</f>
        <v>7.5813846153846148E-2</v>
      </c>
      <c r="I14" s="38">
        <f t="shared" ref="I14:K14" si="6">H14</f>
        <v>7.5813846153846148E-2</v>
      </c>
      <c r="J14" s="38">
        <f t="shared" si="6"/>
        <v>7.5813846153846148E-2</v>
      </c>
      <c r="K14" s="39">
        <f t="shared" si="6"/>
        <v>7.5813846153846148E-2</v>
      </c>
      <c r="L14" s="10">
        <f>L64</f>
        <v>7.4466249999999998E-2</v>
      </c>
      <c r="M14" s="38">
        <f>L14</f>
        <v>7.4466249999999998E-2</v>
      </c>
      <c r="N14" s="38">
        <f t="shared" ref="N14:P14" si="7">M14</f>
        <v>7.4466249999999998E-2</v>
      </c>
      <c r="O14" s="38">
        <f t="shared" si="7"/>
        <v>7.4466249999999998E-2</v>
      </c>
      <c r="P14" s="39">
        <f t="shared" si="7"/>
        <v>7.4466249999999998E-2</v>
      </c>
    </row>
    <row r="15" spans="1:17" x14ac:dyDescent="0.2">
      <c r="A15" s="6" t="s">
        <v>7</v>
      </c>
      <c r="B15" s="11">
        <f>B64</f>
        <v>7.0000000000000021E-2</v>
      </c>
      <c r="C15" s="11">
        <f>C64</f>
        <v>7.0714285714285702E-2</v>
      </c>
      <c r="D15" s="11">
        <f>D64</f>
        <v>7.1793721973094179E-2</v>
      </c>
      <c r="E15" s="11">
        <f>E64</f>
        <v>7.4104615384615394E-2</v>
      </c>
      <c r="F15" s="33">
        <f>F64</f>
        <v>7.5134230769230786E-2</v>
      </c>
      <c r="G15" s="24">
        <f>G64</f>
        <v>7.5813846153846148E-2</v>
      </c>
      <c r="H15" s="11">
        <f>H64</f>
        <v>7.584346153846154E-2</v>
      </c>
      <c r="I15" s="11">
        <f>I64</f>
        <v>7.5756140350877202E-2</v>
      </c>
      <c r="J15" s="11">
        <f>J64</f>
        <v>7.5941774193548375E-2</v>
      </c>
      <c r="K15" s="33">
        <f>K64</f>
        <v>7.6481114551083584E-2</v>
      </c>
      <c r="L15" s="11">
        <f>L64</f>
        <v>7.4466249999999998E-2</v>
      </c>
      <c r="M15" s="11">
        <f>M64</f>
        <v>7.3752736318407966E-2</v>
      </c>
      <c r="N15" s="11">
        <f>N64</f>
        <v>7.1762921348314593E-2</v>
      </c>
      <c r="O15" s="11">
        <f>O64</f>
        <v>7.0886071428571437E-2</v>
      </c>
      <c r="P15" s="33">
        <f>P64</f>
        <v>7.1103166666666676E-2</v>
      </c>
    </row>
    <row r="16" spans="1:17" ht="18.75" customHeight="1" x14ac:dyDescent="0.2">
      <c r="A16" s="6" t="s">
        <v>8</v>
      </c>
      <c r="B16" s="12">
        <f>B6*(B15-B14)</f>
        <v>0</v>
      </c>
      <c r="C16" s="12">
        <f>C6*(C15-C14)</f>
        <v>0.44999999999997919</v>
      </c>
      <c r="D16" s="12">
        <f>D6*(D15-D14)</f>
        <v>1.1999999999999924</v>
      </c>
      <c r="E16" s="12">
        <f>E6*(E15-E14)</f>
        <v>3.2015999999999911</v>
      </c>
      <c r="F16" s="34">
        <f>F6*(F15-F14)</f>
        <v>4.004699999999997</v>
      </c>
      <c r="G16" s="25">
        <f>G6*(G15-G14)</f>
        <v>0</v>
      </c>
      <c r="H16" s="12">
        <f>H6*(H15-H14)</f>
        <v>2.3100000000005616E-2</v>
      </c>
      <c r="I16" s="12">
        <f>I6*(I15-I14)</f>
        <v>-4.9338461538449216E-2</v>
      </c>
      <c r="J16" s="12">
        <f>J6*(J15-J14)</f>
        <v>0.1189730769230711</v>
      </c>
      <c r="K16" s="34">
        <f>K6*(K15-K14)</f>
        <v>0.64658307692307548</v>
      </c>
      <c r="L16" s="25">
        <f>L6*(L15-L14)</f>
        <v>0</v>
      </c>
      <c r="M16" s="12">
        <f>M6*(M15-M14)</f>
        <v>-0.86049749999999037</v>
      </c>
      <c r="N16" s="12">
        <f>N6*(N15-N14)</f>
        <v>-3.6089437500000154</v>
      </c>
      <c r="O16" s="12">
        <f>O6*(O15-O14)</f>
        <v>-6.0146999999999817</v>
      </c>
      <c r="P16" s="34">
        <f>P6*(P15-P14)</f>
        <v>-6.05354999999998</v>
      </c>
    </row>
    <row r="17" spans="1:16" x14ac:dyDescent="0.2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 x14ac:dyDescent="0.2">
      <c r="A18" s="17" t="s">
        <v>12</v>
      </c>
    </row>
    <row r="19" spans="1:16" x14ac:dyDescent="0.2">
      <c r="B19" s="15">
        <f>B52</f>
        <v>42186</v>
      </c>
      <c r="C19" s="15">
        <f>C52</f>
        <v>42552</v>
      </c>
      <c r="D19" s="15">
        <f>D52</f>
        <v>42917</v>
      </c>
      <c r="E19" s="15">
        <f>E52</f>
        <v>43282</v>
      </c>
      <c r="F19" s="29">
        <f>F52</f>
        <v>43647</v>
      </c>
      <c r="G19" s="19">
        <f>G52</f>
        <v>44013</v>
      </c>
      <c r="H19" s="15">
        <f>H52</f>
        <v>44378</v>
      </c>
      <c r="I19" s="15">
        <f>I52</f>
        <v>44743</v>
      </c>
      <c r="J19" s="15">
        <f>J52</f>
        <v>45108</v>
      </c>
      <c r="K19" s="29">
        <f>K52</f>
        <v>45474</v>
      </c>
      <c r="L19" s="15">
        <f>L52</f>
        <v>45839</v>
      </c>
      <c r="M19" s="15">
        <f>M52</f>
        <v>46204</v>
      </c>
      <c r="N19" s="15">
        <f>N52</f>
        <v>46569</v>
      </c>
      <c r="O19" s="15">
        <f>O52</f>
        <v>46935</v>
      </c>
      <c r="P19" s="29">
        <f>P52</f>
        <v>47300</v>
      </c>
    </row>
    <row r="20" spans="1:16" x14ac:dyDescent="0.2">
      <c r="B20" s="50">
        <f>B$6/10</f>
        <v>60</v>
      </c>
      <c r="C20" s="50">
        <f>B21+C$8</f>
        <v>63</v>
      </c>
      <c r="D20" s="50">
        <f t="shared" ref="D20:P20" si="8">C21+D$8</f>
        <v>66.900000000000006</v>
      </c>
      <c r="E20" s="50">
        <f t="shared" si="8"/>
        <v>78</v>
      </c>
      <c r="F20" s="51">
        <f t="shared" si="8"/>
        <v>78</v>
      </c>
      <c r="G20" s="52">
        <f t="shared" si="8"/>
        <v>78</v>
      </c>
      <c r="H20" s="50">
        <f t="shared" si="8"/>
        <v>78</v>
      </c>
      <c r="I20" s="50">
        <f t="shared" si="8"/>
        <v>85.5</v>
      </c>
      <c r="J20" s="50">
        <f t="shared" si="8"/>
        <v>93</v>
      </c>
      <c r="K20" s="51">
        <f t="shared" si="8"/>
        <v>96.9</v>
      </c>
      <c r="L20" s="52">
        <f t="shared" si="8"/>
        <v>120</v>
      </c>
      <c r="M20" s="50">
        <f t="shared" si="8"/>
        <v>120.6</v>
      </c>
      <c r="N20" s="50">
        <f t="shared" si="8"/>
        <v>133.5</v>
      </c>
      <c r="O20" s="50">
        <f t="shared" si="8"/>
        <v>168</v>
      </c>
      <c r="P20" s="53">
        <f t="shared" si="8"/>
        <v>180</v>
      </c>
    </row>
    <row r="21" spans="1:16" x14ac:dyDescent="0.2">
      <c r="B21" s="50">
        <f t="shared" ref="B21:B29" si="9">B$6/10</f>
        <v>60</v>
      </c>
      <c r="C21" s="50">
        <f t="shared" ref="C21:P28" si="10">B22+C$8</f>
        <v>63</v>
      </c>
      <c r="D21" s="50">
        <f t="shared" si="10"/>
        <v>66.900000000000006</v>
      </c>
      <c r="E21" s="50">
        <f t="shared" si="10"/>
        <v>78</v>
      </c>
      <c r="F21" s="53">
        <f t="shared" si="10"/>
        <v>78</v>
      </c>
      <c r="G21" s="52">
        <f t="shared" si="10"/>
        <v>78</v>
      </c>
      <c r="H21" s="50">
        <f t="shared" si="10"/>
        <v>78</v>
      </c>
      <c r="I21" s="50">
        <f t="shared" si="10"/>
        <v>85.5</v>
      </c>
      <c r="J21" s="50">
        <f t="shared" si="10"/>
        <v>93</v>
      </c>
      <c r="K21" s="53">
        <f t="shared" si="10"/>
        <v>96.9</v>
      </c>
      <c r="L21" s="52">
        <f t="shared" si="10"/>
        <v>120</v>
      </c>
      <c r="M21" s="50">
        <f t="shared" si="10"/>
        <v>120.6</v>
      </c>
      <c r="N21" s="50">
        <f t="shared" si="10"/>
        <v>133.5</v>
      </c>
      <c r="O21" s="50">
        <f t="shared" si="10"/>
        <v>168</v>
      </c>
      <c r="P21" s="53">
        <f t="shared" si="10"/>
        <v>180</v>
      </c>
    </row>
    <row r="22" spans="1:16" x14ac:dyDescent="0.2">
      <c r="B22" s="50">
        <f t="shared" si="9"/>
        <v>60</v>
      </c>
      <c r="C22" s="50">
        <f t="shared" si="10"/>
        <v>63</v>
      </c>
      <c r="D22" s="50">
        <f t="shared" si="10"/>
        <v>66.900000000000006</v>
      </c>
      <c r="E22" s="50">
        <f t="shared" si="10"/>
        <v>78</v>
      </c>
      <c r="F22" s="53">
        <f t="shared" si="10"/>
        <v>78</v>
      </c>
      <c r="G22" s="52">
        <f t="shared" si="10"/>
        <v>78</v>
      </c>
      <c r="H22" s="50">
        <f t="shared" si="10"/>
        <v>78</v>
      </c>
      <c r="I22" s="50">
        <f t="shared" si="10"/>
        <v>85.5</v>
      </c>
      <c r="J22" s="50">
        <f t="shared" si="10"/>
        <v>93</v>
      </c>
      <c r="K22" s="53">
        <f t="shared" si="10"/>
        <v>96.9</v>
      </c>
      <c r="L22" s="52">
        <f t="shared" si="10"/>
        <v>120</v>
      </c>
      <c r="M22" s="50">
        <f t="shared" si="10"/>
        <v>120.6</v>
      </c>
      <c r="N22" s="50">
        <f t="shared" si="10"/>
        <v>133.5</v>
      </c>
      <c r="O22" s="50">
        <f t="shared" si="10"/>
        <v>168</v>
      </c>
      <c r="P22" s="53">
        <f t="shared" si="10"/>
        <v>180</v>
      </c>
    </row>
    <row r="23" spans="1:16" x14ac:dyDescent="0.2">
      <c r="B23" s="50">
        <f t="shared" si="9"/>
        <v>60</v>
      </c>
      <c r="C23" s="50">
        <f t="shared" si="10"/>
        <v>63</v>
      </c>
      <c r="D23" s="50">
        <f t="shared" si="10"/>
        <v>66.900000000000006</v>
      </c>
      <c r="E23" s="50">
        <f t="shared" si="10"/>
        <v>78</v>
      </c>
      <c r="F23" s="53">
        <f t="shared" si="10"/>
        <v>78</v>
      </c>
      <c r="G23" s="52">
        <f t="shared" si="10"/>
        <v>78</v>
      </c>
      <c r="H23" s="50">
        <f t="shared" si="10"/>
        <v>78</v>
      </c>
      <c r="I23" s="50">
        <f t="shared" si="10"/>
        <v>85.5</v>
      </c>
      <c r="J23" s="50">
        <f t="shared" si="10"/>
        <v>93</v>
      </c>
      <c r="K23" s="53">
        <f t="shared" si="10"/>
        <v>96.9</v>
      </c>
      <c r="L23" s="52">
        <f t="shared" si="10"/>
        <v>120</v>
      </c>
      <c r="M23" s="50">
        <f t="shared" si="10"/>
        <v>120.6</v>
      </c>
      <c r="N23" s="50">
        <f t="shared" si="10"/>
        <v>133.5</v>
      </c>
      <c r="O23" s="50">
        <f t="shared" si="10"/>
        <v>168</v>
      </c>
      <c r="P23" s="53">
        <f t="shared" si="10"/>
        <v>180</v>
      </c>
    </row>
    <row r="24" spans="1:16" x14ac:dyDescent="0.2">
      <c r="B24" s="50">
        <f t="shared" si="9"/>
        <v>60</v>
      </c>
      <c r="C24" s="50">
        <f t="shared" si="10"/>
        <v>63</v>
      </c>
      <c r="D24" s="50">
        <f t="shared" si="10"/>
        <v>66.900000000000006</v>
      </c>
      <c r="E24" s="50">
        <f t="shared" si="10"/>
        <v>78</v>
      </c>
      <c r="F24" s="53">
        <f t="shared" si="10"/>
        <v>78</v>
      </c>
      <c r="G24" s="52">
        <f t="shared" si="10"/>
        <v>78</v>
      </c>
      <c r="H24" s="50">
        <f t="shared" si="10"/>
        <v>78</v>
      </c>
      <c r="I24" s="50">
        <f t="shared" si="10"/>
        <v>85.5</v>
      </c>
      <c r="J24" s="50">
        <f t="shared" si="10"/>
        <v>93</v>
      </c>
      <c r="K24" s="53">
        <f t="shared" si="10"/>
        <v>96.9</v>
      </c>
      <c r="L24" s="52">
        <f t="shared" si="10"/>
        <v>120</v>
      </c>
      <c r="M24" s="50">
        <f t="shared" si="10"/>
        <v>120.6</v>
      </c>
      <c r="N24" s="50">
        <f t="shared" si="10"/>
        <v>133.5</v>
      </c>
      <c r="O24" s="50">
        <f t="shared" si="10"/>
        <v>168</v>
      </c>
      <c r="P24" s="53">
        <f t="shared" si="10"/>
        <v>180</v>
      </c>
    </row>
    <row r="25" spans="1:16" x14ac:dyDescent="0.2">
      <c r="B25" s="50">
        <f t="shared" si="9"/>
        <v>60</v>
      </c>
      <c r="C25" s="50">
        <f t="shared" si="10"/>
        <v>63</v>
      </c>
      <c r="D25" s="50">
        <f t="shared" si="10"/>
        <v>66.900000000000006</v>
      </c>
      <c r="E25" s="50">
        <f t="shared" si="10"/>
        <v>78</v>
      </c>
      <c r="F25" s="53">
        <f t="shared" si="10"/>
        <v>78</v>
      </c>
      <c r="G25" s="52">
        <f t="shared" si="10"/>
        <v>78</v>
      </c>
      <c r="H25" s="50">
        <f t="shared" si="10"/>
        <v>78</v>
      </c>
      <c r="I25" s="50">
        <f t="shared" si="10"/>
        <v>85.5</v>
      </c>
      <c r="J25" s="50">
        <f t="shared" si="10"/>
        <v>93</v>
      </c>
      <c r="K25" s="53">
        <f t="shared" si="10"/>
        <v>96.9</v>
      </c>
      <c r="L25" s="52">
        <f t="shared" si="10"/>
        <v>120</v>
      </c>
      <c r="M25" s="50">
        <f t="shared" si="10"/>
        <v>120.6</v>
      </c>
      <c r="N25" s="50">
        <f t="shared" si="10"/>
        <v>133.5</v>
      </c>
      <c r="O25" s="50">
        <f t="shared" si="10"/>
        <v>168</v>
      </c>
      <c r="P25" s="53">
        <f t="shared" si="10"/>
        <v>180</v>
      </c>
    </row>
    <row r="26" spans="1:16" x14ac:dyDescent="0.2">
      <c r="B26" s="50">
        <f t="shared" si="9"/>
        <v>60</v>
      </c>
      <c r="C26" s="50">
        <f t="shared" si="10"/>
        <v>63</v>
      </c>
      <c r="D26" s="50">
        <f t="shared" si="10"/>
        <v>66.900000000000006</v>
      </c>
      <c r="E26" s="50">
        <f t="shared" si="10"/>
        <v>78</v>
      </c>
      <c r="F26" s="53">
        <f t="shared" si="10"/>
        <v>78</v>
      </c>
      <c r="G26" s="52">
        <f t="shared" si="10"/>
        <v>78</v>
      </c>
      <c r="H26" s="50">
        <f t="shared" si="10"/>
        <v>78</v>
      </c>
      <c r="I26" s="50">
        <f t="shared" si="10"/>
        <v>85.5</v>
      </c>
      <c r="J26" s="50">
        <f t="shared" si="10"/>
        <v>93</v>
      </c>
      <c r="K26" s="53">
        <f t="shared" si="10"/>
        <v>96.9</v>
      </c>
      <c r="L26" s="52">
        <f t="shared" si="10"/>
        <v>120</v>
      </c>
      <c r="M26" s="50">
        <f t="shared" si="10"/>
        <v>120.6</v>
      </c>
      <c r="N26" s="50">
        <f t="shared" si="10"/>
        <v>133.5</v>
      </c>
      <c r="O26" s="50">
        <f t="shared" si="10"/>
        <v>168</v>
      </c>
      <c r="P26" s="53">
        <f t="shared" si="10"/>
        <v>180</v>
      </c>
    </row>
    <row r="27" spans="1:16" x14ac:dyDescent="0.2">
      <c r="B27" s="50">
        <f t="shared" si="9"/>
        <v>60</v>
      </c>
      <c r="C27" s="50">
        <f t="shared" si="10"/>
        <v>63</v>
      </c>
      <c r="D27" s="50">
        <f t="shared" si="10"/>
        <v>66.900000000000006</v>
      </c>
      <c r="E27" s="50">
        <f t="shared" si="10"/>
        <v>78</v>
      </c>
      <c r="F27" s="53">
        <f t="shared" si="10"/>
        <v>78</v>
      </c>
      <c r="G27" s="52">
        <f t="shared" si="10"/>
        <v>78</v>
      </c>
      <c r="H27" s="50">
        <f t="shared" si="10"/>
        <v>78</v>
      </c>
      <c r="I27" s="50">
        <f t="shared" si="10"/>
        <v>85.5</v>
      </c>
      <c r="J27" s="50">
        <f t="shared" si="10"/>
        <v>93</v>
      </c>
      <c r="K27" s="53">
        <f t="shared" si="10"/>
        <v>96.9</v>
      </c>
      <c r="L27" s="52">
        <f t="shared" si="10"/>
        <v>120</v>
      </c>
      <c r="M27" s="50">
        <f t="shared" si="10"/>
        <v>120.6</v>
      </c>
      <c r="N27" s="50">
        <f t="shared" si="10"/>
        <v>133.5</v>
      </c>
      <c r="O27" s="50">
        <f t="shared" si="10"/>
        <v>168</v>
      </c>
      <c r="P27" s="53">
        <f t="shared" si="10"/>
        <v>180</v>
      </c>
    </row>
    <row r="28" spans="1:16" x14ac:dyDescent="0.2">
      <c r="B28" s="50">
        <f t="shared" si="9"/>
        <v>60</v>
      </c>
      <c r="C28" s="50">
        <f t="shared" si="10"/>
        <v>63</v>
      </c>
      <c r="D28" s="50">
        <f t="shared" si="10"/>
        <v>66.900000000000006</v>
      </c>
      <c r="E28" s="50">
        <f t="shared" si="10"/>
        <v>78</v>
      </c>
      <c r="F28" s="53">
        <f t="shared" si="10"/>
        <v>78</v>
      </c>
      <c r="G28" s="52">
        <f t="shared" si="10"/>
        <v>78</v>
      </c>
      <c r="H28" s="50">
        <f t="shared" si="10"/>
        <v>78</v>
      </c>
      <c r="I28" s="50">
        <f t="shared" si="10"/>
        <v>85.5</v>
      </c>
      <c r="J28" s="50">
        <f t="shared" si="10"/>
        <v>93</v>
      </c>
      <c r="K28" s="53">
        <f t="shared" si="10"/>
        <v>96.9</v>
      </c>
      <c r="L28" s="52">
        <f t="shared" si="10"/>
        <v>120</v>
      </c>
      <c r="M28" s="50">
        <f t="shared" si="10"/>
        <v>120.6</v>
      </c>
      <c r="N28" s="50">
        <f t="shared" si="10"/>
        <v>133.5</v>
      </c>
      <c r="O28" s="50">
        <f t="shared" si="10"/>
        <v>168</v>
      </c>
      <c r="P28" s="53">
        <f t="shared" si="10"/>
        <v>180</v>
      </c>
    </row>
    <row r="29" spans="1:16" s="45" customFormat="1" ht="14.25" x14ac:dyDescent="0.2">
      <c r="B29" s="54">
        <f t="shared" si="9"/>
        <v>60</v>
      </c>
      <c r="C29" s="54">
        <f>B20+C$8</f>
        <v>63</v>
      </c>
      <c r="D29" s="54">
        <f t="shared" ref="D29:P29" si="11">C20+D$8</f>
        <v>66.900000000000006</v>
      </c>
      <c r="E29" s="54">
        <f t="shared" si="11"/>
        <v>78</v>
      </c>
      <c r="F29" s="55">
        <f t="shared" si="11"/>
        <v>78</v>
      </c>
      <c r="G29" s="56">
        <f t="shared" si="11"/>
        <v>78</v>
      </c>
      <c r="H29" s="54">
        <f t="shared" si="11"/>
        <v>78</v>
      </c>
      <c r="I29" s="54">
        <f t="shared" si="11"/>
        <v>85.5</v>
      </c>
      <c r="J29" s="54">
        <f t="shared" si="11"/>
        <v>93</v>
      </c>
      <c r="K29" s="55">
        <f t="shared" si="11"/>
        <v>96.9</v>
      </c>
      <c r="L29" s="56">
        <f t="shared" si="11"/>
        <v>120</v>
      </c>
      <c r="M29" s="54">
        <f t="shared" si="11"/>
        <v>120.6</v>
      </c>
      <c r="N29" s="54">
        <f t="shared" si="11"/>
        <v>133.5</v>
      </c>
      <c r="O29" s="54">
        <f t="shared" si="11"/>
        <v>168</v>
      </c>
      <c r="P29" s="55">
        <f t="shared" si="11"/>
        <v>180</v>
      </c>
    </row>
    <row r="30" spans="1:16" x14ac:dyDescent="0.2">
      <c r="A30" s="6"/>
      <c r="B30" s="57"/>
      <c r="C30" s="57"/>
      <c r="D30" s="57"/>
      <c r="E30" s="57"/>
      <c r="F30" s="58"/>
      <c r="G30" s="59"/>
      <c r="H30" s="57"/>
      <c r="I30" s="57"/>
      <c r="J30" s="57"/>
      <c r="K30" s="58"/>
      <c r="L30" s="59"/>
      <c r="M30" s="57"/>
      <c r="N30" s="57"/>
      <c r="O30" s="57"/>
      <c r="P30" s="58"/>
    </row>
    <row r="31" spans="1:16" ht="14.25" x14ac:dyDescent="0.2">
      <c r="A31" s="6"/>
      <c r="B31" s="60">
        <f>SUM(B20:B29)</f>
        <v>600</v>
      </c>
      <c r="C31" s="60">
        <f t="shared" ref="C31:P31" si="12">SUM(C20:C29)</f>
        <v>630</v>
      </c>
      <c r="D31" s="60">
        <f t="shared" si="12"/>
        <v>668.99999999999989</v>
      </c>
      <c r="E31" s="60">
        <f t="shared" si="12"/>
        <v>780</v>
      </c>
      <c r="F31" s="61">
        <f t="shared" si="12"/>
        <v>780</v>
      </c>
      <c r="G31" s="62">
        <f t="shared" si="12"/>
        <v>780</v>
      </c>
      <c r="H31" s="60">
        <f t="shared" si="12"/>
        <v>780</v>
      </c>
      <c r="I31" s="60">
        <f t="shared" si="12"/>
        <v>855</v>
      </c>
      <c r="J31" s="60">
        <f t="shared" si="12"/>
        <v>930</v>
      </c>
      <c r="K31" s="61">
        <f t="shared" si="12"/>
        <v>968.99999999999989</v>
      </c>
      <c r="L31" s="62">
        <f t="shared" si="12"/>
        <v>1200</v>
      </c>
      <c r="M31" s="60">
        <f t="shared" si="12"/>
        <v>1206</v>
      </c>
      <c r="N31" s="60">
        <f t="shared" si="12"/>
        <v>1335</v>
      </c>
      <c r="O31" s="60">
        <f t="shared" si="12"/>
        <v>1680</v>
      </c>
      <c r="P31" s="61">
        <f t="shared" si="12"/>
        <v>1800</v>
      </c>
    </row>
    <row r="33" spans="1:16" ht="15" x14ac:dyDescent="0.2">
      <c r="A33" s="17" t="s">
        <v>14</v>
      </c>
    </row>
    <row r="35" spans="1:16" x14ac:dyDescent="0.2">
      <c r="B35" s="15">
        <f>B19</f>
        <v>42186</v>
      </c>
      <c r="C35" s="15">
        <f t="shared" ref="C35:P35" si="13">C19</f>
        <v>42552</v>
      </c>
      <c r="D35" s="15">
        <f t="shared" si="13"/>
        <v>42917</v>
      </c>
      <c r="E35" s="15">
        <f t="shared" si="13"/>
        <v>43282</v>
      </c>
      <c r="F35" s="15">
        <f t="shared" si="13"/>
        <v>43647</v>
      </c>
      <c r="G35" s="15">
        <f t="shared" si="13"/>
        <v>44013</v>
      </c>
      <c r="H35" s="15">
        <f t="shared" si="13"/>
        <v>44378</v>
      </c>
      <c r="I35" s="15">
        <f t="shared" si="13"/>
        <v>44743</v>
      </c>
      <c r="J35" s="15">
        <f t="shared" si="13"/>
        <v>45108</v>
      </c>
      <c r="K35" s="15">
        <f t="shared" si="13"/>
        <v>45474</v>
      </c>
      <c r="L35" s="15">
        <f t="shared" si="13"/>
        <v>45839</v>
      </c>
      <c r="M35" s="15">
        <f t="shared" si="13"/>
        <v>46204</v>
      </c>
      <c r="N35" s="15">
        <f t="shared" si="13"/>
        <v>46569</v>
      </c>
      <c r="O35" s="15">
        <f t="shared" si="13"/>
        <v>46935</v>
      </c>
      <c r="P35" s="15">
        <f t="shared" si="13"/>
        <v>47300</v>
      </c>
    </row>
    <row r="36" spans="1:16" x14ac:dyDescent="0.2">
      <c r="B36" s="8">
        <f>B$12</f>
        <v>7.0000000000000007E-2</v>
      </c>
      <c r="C36" s="8">
        <f>(B21*B37+C$8*C$12)/C20</f>
        <v>7.0238095238095238E-2</v>
      </c>
      <c r="D36" s="8">
        <f t="shared" ref="D36:P36" si="14">(C21*C37+D$8*D$12)/D20</f>
        <v>7.0661434977578472E-2</v>
      </c>
      <c r="E36" s="8">
        <f t="shared" si="14"/>
        <v>7.2203846153846146E-2</v>
      </c>
      <c r="F36" s="40">
        <f t="shared" si="14"/>
        <v>7.2203846153846146E-2</v>
      </c>
      <c r="G36" s="26">
        <f t="shared" si="14"/>
        <v>7.2203846153846146E-2</v>
      </c>
      <c r="H36" s="8">
        <f t="shared" si="14"/>
        <v>7.2203846153846146E-2</v>
      </c>
      <c r="I36" s="8">
        <f t="shared" si="14"/>
        <v>7.2317543859649114E-2</v>
      </c>
      <c r="J36" s="8">
        <f t="shared" si="14"/>
        <v>7.2533870967741929E-2</v>
      </c>
      <c r="K36" s="40">
        <f t="shared" si="14"/>
        <v>7.2733746130030946E-2</v>
      </c>
      <c r="L36" s="26">
        <f t="shared" si="14"/>
        <v>7.4322500000000014E-2</v>
      </c>
      <c r="M36" s="8">
        <f t="shared" si="14"/>
        <v>7.5594527363184102E-2</v>
      </c>
      <c r="N36" s="8">
        <f t="shared" si="14"/>
        <v>7.6478651685393265E-2</v>
      </c>
      <c r="O36" s="8">
        <f t="shared" si="14"/>
        <v>7.5612499999999999E-2</v>
      </c>
      <c r="P36" s="35">
        <f t="shared" si="14"/>
        <v>7.4054999999999996E-2</v>
      </c>
    </row>
    <row r="37" spans="1:16" x14ac:dyDescent="0.2">
      <c r="B37" s="8">
        <f t="shared" ref="B37:B45" si="15">B$12</f>
        <v>7.0000000000000007E-2</v>
      </c>
      <c r="C37" s="8">
        <f t="shared" ref="C37:P44" si="16">(B22*B38+C$8*C$12)/C21</f>
        <v>7.0238095238095238E-2</v>
      </c>
      <c r="D37" s="8">
        <f t="shared" si="16"/>
        <v>7.0661434977578472E-2</v>
      </c>
      <c r="E37" s="8">
        <f t="shared" si="16"/>
        <v>7.2203846153846146E-2</v>
      </c>
      <c r="F37" s="35">
        <f t="shared" si="16"/>
        <v>7.2203846153846146E-2</v>
      </c>
      <c r="G37" s="26">
        <f t="shared" si="16"/>
        <v>7.2203846153846146E-2</v>
      </c>
      <c r="H37" s="8">
        <f t="shared" si="16"/>
        <v>7.2203846153846146E-2</v>
      </c>
      <c r="I37" s="8">
        <f t="shared" si="16"/>
        <v>7.2317543859649114E-2</v>
      </c>
      <c r="J37" s="8">
        <f t="shared" si="16"/>
        <v>7.2533870967741929E-2</v>
      </c>
      <c r="K37" s="35">
        <f t="shared" si="16"/>
        <v>7.5829721362229097E-2</v>
      </c>
      <c r="L37" s="26">
        <f t="shared" si="16"/>
        <v>7.5635000000000022E-2</v>
      </c>
      <c r="M37" s="8">
        <f t="shared" si="16"/>
        <v>7.7813432835820914E-2</v>
      </c>
      <c r="N37" s="8">
        <f t="shared" si="16"/>
        <v>7.7062921348314606E-2</v>
      </c>
      <c r="O37" s="8">
        <f t="shared" si="16"/>
        <v>7.3987499999999998E-2</v>
      </c>
      <c r="P37" s="35">
        <f t="shared" si="16"/>
        <v>7.123833333333332E-2</v>
      </c>
    </row>
    <row r="38" spans="1:16" x14ac:dyDescent="0.2">
      <c r="B38" s="8">
        <f t="shared" si="15"/>
        <v>7.0000000000000007E-2</v>
      </c>
      <c r="C38" s="8">
        <f t="shared" si="16"/>
        <v>7.0238095238095238E-2</v>
      </c>
      <c r="D38" s="8">
        <f t="shared" si="16"/>
        <v>7.0661434977578472E-2</v>
      </c>
      <c r="E38" s="8">
        <f t="shared" si="16"/>
        <v>7.2203846153846146E-2</v>
      </c>
      <c r="F38" s="35">
        <f t="shared" si="16"/>
        <v>7.2203846153846146E-2</v>
      </c>
      <c r="G38" s="26">
        <f t="shared" si="16"/>
        <v>7.2203846153846146E-2</v>
      </c>
      <c r="H38" s="8">
        <f t="shared" si="16"/>
        <v>7.2203846153846146E-2</v>
      </c>
      <c r="I38" s="8">
        <f t="shared" si="16"/>
        <v>7.2317543859649114E-2</v>
      </c>
      <c r="J38" s="8">
        <f t="shared" si="16"/>
        <v>7.575967741935484E-2</v>
      </c>
      <c r="K38" s="35">
        <f t="shared" si="16"/>
        <v>7.7455108359133135E-2</v>
      </c>
      <c r="L38" s="26">
        <f t="shared" si="16"/>
        <v>7.7865000000000018E-2</v>
      </c>
      <c r="M38" s="8">
        <f t="shared" si="16"/>
        <v>7.846019900497514E-2</v>
      </c>
      <c r="N38" s="8">
        <f t="shared" si="16"/>
        <v>7.5017977528089891E-2</v>
      </c>
      <c r="O38" s="8">
        <f t="shared" si="16"/>
        <v>7.0969642857142842E-2</v>
      </c>
      <c r="P38" s="35">
        <f t="shared" si="16"/>
        <v>7.1671666666666675E-2</v>
      </c>
    </row>
    <row r="39" spans="1:16" x14ac:dyDescent="0.2">
      <c r="B39" s="8">
        <f t="shared" si="15"/>
        <v>7.0000000000000007E-2</v>
      </c>
      <c r="C39" s="8">
        <f t="shared" si="16"/>
        <v>7.0238095238095238E-2</v>
      </c>
      <c r="D39" s="8">
        <f t="shared" si="16"/>
        <v>7.0661434977578472E-2</v>
      </c>
      <c r="E39" s="8">
        <f t="shared" si="16"/>
        <v>7.2203846153846146E-2</v>
      </c>
      <c r="F39" s="35">
        <f t="shared" si="16"/>
        <v>7.2203846153846146E-2</v>
      </c>
      <c r="G39" s="26">
        <f t="shared" si="16"/>
        <v>7.2203846153846146E-2</v>
      </c>
      <c r="H39" s="8">
        <f t="shared" si="16"/>
        <v>7.2203846153846146E-2</v>
      </c>
      <c r="I39" s="8">
        <f t="shared" si="16"/>
        <v>7.5826315789473686E-2</v>
      </c>
      <c r="J39" s="8">
        <f t="shared" si="16"/>
        <v>7.7453225806451628E-2</v>
      </c>
      <c r="K39" s="35">
        <f t="shared" si="16"/>
        <v>8.0216718266253872E-2</v>
      </c>
      <c r="L39" s="26">
        <f t="shared" si="16"/>
        <v>7.8515000000000015E-2</v>
      </c>
      <c r="M39" s="8">
        <f t="shared" si="16"/>
        <v>7.619651741293533E-2</v>
      </c>
      <c r="N39" s="8">
        <f t="shared" si="16"/>
        <v>7.1220224719101125E-2</v>
      </c>
      <c r="O39" s="8">
        <f t="shared" si="16"/>
        <v>7.1433928571428579E-2</v>
      </c>
      <c r="P39" s="35">
        <f t="shared" si="16"/>
        <v>7.2384166666666666E-2</v>
      </c>
    </row>
    <row r="40" spans="1:16" x14ac:dyDescent="0.2">
      <c r="B40" s="8">
        <f t="shared" si="15"/>
        <v>7.0000000000000007E-2</v>
      </c>
      <c r="C40" s="8">
        <f t="shared" si="16"/>
        <v>7.0238095238095238E-2</v>
      </c>
      <c r="D40" s="8">
        <f t="shared" si="16"/>
        <v>7.0661434977578472E-2</v>
      </c>
      <c r="E40" s="8">
        <f t="shared" si="16"/>
        <v>7.2203846153846146E-2</v>
      </c>
      <c r="F40" s="35">
        <f t="shared" si="16"/>
        <v>7.2203846153846146E-2</v>
      </c>
      <c r="G40" s="26">
        <f t="shared" si="16"/>
        <v>7.2203846153846146E-2</v>
      </c>
      <c r="H40" s="8">
        <f t="shared" si="16"/>
        <v>7.6049999999999993E-2</v>
      </c>
      <c r="I40" s="8">
        <f t="shared" si="16"/>
        <v>7.7668421052631595E-2</v>
      </c>
      <c r="J40" s="8">
        <f t="shared" si="16"/>
        <v>8.0330645161290334E-2</v>
      </c>
      <c r="K40" s="35">
        <f t="shared" si="16"/>
        <v>8.1021671826625397E-2</v>
      </c>
      <c r="L40" s="26">
        <f t="shared" si="16"/>
        <v>7.6240000000000016E-2</v>
      </c>
      <c r="M40" s="8">
        <f t="shared" si="16"/>
        <v>7.1992537313432831E-2</v>
      </c>
      <c r="N40" s="8">
        <f t="shared" si="16"/>
        <v>7.180449438202248E-2</v>
      </c>
      <c r="O40" s="8">
        <f t="shared" si="16"/>
        <v>7.2197321428571423E-2</v>
      </c>
      <c r="P40" s="35">
        <f t="shared" si="16"/>
        <v>7.3675833333333343E-2</v>
      </c>
    </row>
    <row r="41" spans="1:16" x14ac:dyDescent="0.2">
      <c r="B41" s="8">
        <f t="shared" si="15"/>
        <v>7.0000000000000007E-2</v>
      </c>
      <c r="C41" s="8">
        <f t="shared" si="16"/>
        <v>7.0238095238095238E-2</v>
      </c>
      <c r="D41" s="8">
        <f t="shared" si="16"/>
        <v>7.0661434977578472E-2</v>
      </c>
      <c r="E41" s="8">
        <f t="shared" si="16"/>
        <v>7.2203846153846146E-2</v>
      </c>
      <c r="F41" s="35">
        <f t="shared" si="16"/>
        <v>7.2203846153846146E-2</v>
      </c>
      <c r="G41" s="26">
        <f t="shared" si="16"/>
        <v>7.6049999999999993E-2</v>
      </c>
      <c r="H41" s="8">
        <f t="shared" si="16"/>
        <v>7.806923076923078E-2</v>
      </c>
      <c r="I41" s="8">
        <f t="shared" si="16"/>
        <v>8.0798245614035091E-2</v>
      </c>
      <c r="J41" s="8">
        <f t="shared" si="16"/>
        <v>8.1169354838709684E-2</v>
      </c>
      <c r="K41" s="35">
        <f t="shared" si="16"/>
        <v>7.8204334365325076E-2</v>
      </c>
      <c r="L41" s="26">
        <f t="shared" si="16"/>
        <v>7.2014999999999996E-2</v>
      </c>
      <c r="M41" s="8">
        <f t="shared" si="16"/>
        <v>7.263930348258707E-2</v>
      </c>
      <c r="N41" s="8">
        <f t="shared" si="16"/>
        <v>7.2765168539325839E-2</v>
      </c>
      <c r="O41" s="8">
        <f t="shared" si="16"/>
        <v>7.3581250000000001E-2</v>
      </c>
      <c r="P41" s="35">
        <f t="shared" si="16"/>
        <v>6.856166666666666E-2</v>
      </c>
    </row>
    <row r="42" spans="1:16" x14ac:dyDescent="0.2">
      <c r="B42" s="8">
        <f t="shared" si="15"/>
        <v>7.0000000000000007E-2</v>
      </c>
      <c r="C42" s="8">
        <f t="shared" si="16"/>
        <v>7.0238095238095238E-2</v>
      </c>
      <c r="D42" s="8">
        <f t="shared" si="16"/>
        <v>7.0661434977578472E-2</v>
      </c>
      <c r="E42" s="8">
        <f t="shared" si="16"/>
        <v>7.2203846153846146E-2</v>
      </c>
      <c r="F42" s="35">
        <f t="shared" si="16"/>
        <v>7.6049999999999993E-2</v>
      </c>
      <c r="G42" s="26">
        <f t="shared" si="16"/>
        <v>7.806923076923078E-2</v>
      </c>
      <c r="H42" s="8">
        <f t="shared" si="16"/>
        <v>8.1500000000000003E-2</v>
      </c>
      <c r="I42" s="8">
        <f t="shared" si="16"/>
        <v>8.171052631578947E-2</v>
      </c>
      <c r="J42" s="8">
        <f t="shared" si="16"/>
        <v>7.8233870967741939E-2</v>
      </c>
      <c r="K42" s="35">
        <f t="shared" si="16"/>
        <v>7.2972136222910197E-2</v>
      </c>
      <c r="L42" s="26">
        <f t="shared" si="16"/>
        <v>7.2665000000000007E-2</v>
      </c>
      <c r="M42" s="8">
        <f t="shared" si="16"/>
        <v>7.3702736318407971E-2</v>
      </c>
      <c r="N42" s="8">
        <f t="shared" si="16"/>
        <v>7.4506741573033705E-2</v>
      </c>
      <c r="O42" s="8">
        <f t="shared" si="16"/>
        <v>6.8101785714285712E-2</v>
      </c>
      <c r="P42" s="35">
        <f t="shared" si="16"/>
        <v>6.8228333333333321E-2</v>
      </c>
    </row>
    <row r="43" spans="1:16" x14ac:dyDescent="0.2">
      <c r="B43" s="8">
        <f t="shared" si="15"/>
        <v>7.0000000000000007E-2</v>
      </c>
      <c r="C43" s="8">
        <f t="shared" si="16"/>
        <v>7.0238095238095238E-2</v>
      </c>
      <c r="D43" s="8">
        <f t="shared" si="16"/>
        <v>7.0661434977578472E-2</v>
      </c>
      <c r="E43" s="8">
        <f t="shared" si="16"/>
        <v>7.6049999999999993E-2</v>
      </c>
      <c r="F43" s="35">
        <f t="shared" si="16"/>
        <v>7.806923076923078E-2</v>
      </c>
      <c r="G43" s="26">
        <f t="shared" si="16"/>
        <v>8.1500000000000003E-2</v>
      </c>
      <c r="H43" s="8">
        <f t="shared" si="16"/>
        <v>8.2500000000000004E-2</v>
      </c>
      <c r="I43" s="8">
        <f t="shared" si="16"/>
        <v>7.8517543859649125E-2</v>
      </c>
      <c r="J43" s="8">
        <f t="shared" si="16"/>
        <v>7.2782258064516117E-2</v>
      </c>
      <c r="K43" s="35">
        <f t="shared" si="16"/>
        <v>7.3777089783281735E-2</v>
      </c>
      <c r="L43" s="26">
        <f t="shared" si="16"/>
        <v>7.3733750000000001E-2</v>
      </c>
      <c r="M43" s="8">
        <f t="shared" si="16"/>
        <v>7.5630597014925374E-2</v>
      </c>
      <c r="N43" s="8">
        <f t="shared" si="16"/>
        <v>6.7611235955056179E-2</v>
      </c>
      <c r="O43" s="8">
        <f t="shared" si="16"/>
        <v>6.7744642857142851E-2</v>
      </c>
      <c r="P43" s="35">
        <f t="shared" si="16"/>
        <v>6.5883333333333335E-2</v>
      </c>
    </row>
    <row r="44" spans="1:16" x14ac:dyDescent="0.2">
      <c r="B44" s="8">
        <f t="shared" si="15"/>
        <v>7.0000000000000007E-2</v>
      </c>
      <c r="C44" s="8">
        <f t="shared" si="16"/>
        <v>7.0238095238095238E-2</v>
      </c>
      <c r="D44" s="8">
        <f t="shared" si="16"/>
        <v>7.5145739910313883E-2</v>
      </c>
      <c r="E44" s="8">
        <f t="shared" si="16"/>
        <v>7.806923076923078E-2</v>
      </c>
      <c r="F44" s="35">
        <f t="shared" si="16"/>
        <v>8.1500000000000003E-2</v>
      </c>
      <c r="G44" s="26">
        <f t="shared" si="16"/>
        <v>8.2500000000000004E-2</v>
      </c>
      <c r="H44" s="8">
        <f t="shared" si="16"/>
        <v>7.9000000000000001E-2</v>
      </c>
      <c r="I44" s="8">
        <f t="shared" si="16"/>
        <v>7.2587719298245604E-2</v>
      </c>
      <c r="J44" s="8">
        <f t="shared" si="16"/>
        <v>7.3620967741935481E-2</v>
      </c>
      <c r="K44" s="35">
        <f t="shared" si="16"/>
        <v>7.5100619195046431E-2</v>
      </c>
      <c r="L44" s="26">
        <f t="shared" si="16"/>
        <v>7.5671250000000009E-2</v>
      </c>
      <c r="M44" s="8">
        <f t="shared" si="16"/>
        <v>6.799751243781095E-2</v>
      </c>
      <c r="N44" s="8">
        <f t="shared" si="16"/>
        <v>6.7161797752808977E-2</v>
      </c>
      <c r="O44" s="8">
        <f t="shared" si="16"/>
        <v>6.523214285714285E-2</v>
      </c>
      <c r="P44" s="35">
        <f t="shared" si="16"/>
        <v>7.0333333333333345E-2</v>
      </c>
    </row>
    <row r="45" spans="1:16" x14ac:dyDescent="0.2">
      <c r="B45" s="16">
        <f t="shared" si="15"/>
        <v>7.0000000000000007E-2</v>
      </c>
      <c r="C45" s="16">
        <f>C12</f>
        <v>7.4999999999999997E-2</v>
      </c>
      <c r="D45" s="16">
        <f t="shared" ref="D45:P45" si="17">D12</f>
        <v>7.7499999999999999E-2</v>
      </c>
      <c r="E45" s="16">
        <f t="shared" si="17"/>
        <v>8.1500000000000003E-2</v>
      </c>
      <c r="F45" s="36">
        <f t="shared" si="17"/>
        <v>8.2500000000000004E-2</v>
      </c>
      <c r="G45" s="27">
        <f t="shared" si="17"/>
        <v>7.9000000000000001E-2</v>
      </c>
      <c r="H45" s="16">
        <f t="shared" si="17"/>
        <v>7.2499999999999995E-2</v>
      </c>
      <c r="I45" s="16">
        <f t="shared" si="17"/>
        <v>7.3499999999999996E-2</v>
      </c>
      <c r="J45" s="16">
        <f t="shared" si="17"/>
        <v>7.4999999999999997E-2</v>
      </c>
      <c r="K45" s="36">
        <f t="shared" si="17"/>
        <v>7.7499999999999999E-2</v>
      </c>
      <c r="L45" s="27">
        <f t="shared" si="17"/>
        <v>6.8000000000000005E-2</v>
      </c>
      <c r="M45" s="16">
        <f t="shared" si="17"/>
        <v>6.7500000000000004E-2</v>
      </c>
      <c r="N45" s="16">
        <f t="shared" si="17"/>
        <v>6.4000000000000001E-2</v>
      </c>
      <c r="O45" s="16">
        <f t="shared" si="17"/>
        <v>7.0000000000000007E-2</v>
      </c>
      <c r="P45" s="36">
        <f t="shared" si="17"/>
        <v>7.4999999999999997E-2</v>
      </c>
    </row>
    <row r="46" spans="1:16" x14ac:dyDescent="0.2">
      <c r="B46" s="9"/>
      <c r="C46" s="9"/>
      <c r="D46" s="9"/>
      <c r="E46" s="9"/>
      <c r="F46" s="37"/>
      <c r="G46" s="28"/>
      <c r="H46" s="9"/>
      <c r="I46" s="9"/>
      <c r="J46" s="9"/>
      <c r="K46" s="37"/>
      <c r="L46" s="28"/>
      <c r="M46" s="9"/>
      <c r="N46" s="9"/>
      <c r="O46" s="9"/>
      <c r="P46" s="37"/>
    </row>
    <row r="47" spans="1:16" ht="14.25" x14ac:dyDescent="0.2">
      <c r="A47" s="41" t="s">
        <v>4</v>
      </c>
      <c r="B47" s="42">
        <f>AVERAGE(B36:B45)</f>
        <v>7.0000000000000021E-2</v>
      </c>
      <c r="C47" s="42">
        <f t="shared" ref="C47:P47" si="18">AVERAGE(C36:C45)</f>
        <v>7.0714285714285702E-2</v>
      </c>
      <c r="D47" s="42">
        <f t="shared" si="18"/>
        <v>7.1793721973094166E-2</v>
      </c>
      <c r="E47" s="42">
        <f t="shared" si="18"/>
        <v>7.4104615384615366E-2</v>
      </c>
      <c r="F47" s="43">
        <f t="shared" si="18"/>
        <v>7.5134230769230759E-2</v>
      </c>
      <c r="G47" s="44">
        <f t="shared" si="18"/>
        <v>7.5813846153846148E-2</v>
      </c>
      <c r="H47" s="42">
        <f t="shared" si="18"/>
        <v>7.5843461538461526E-2</v>
      </c>
      <c r="I47" s="42">
        <f t="shared" si="18"/>
        <v>7.5756140350877202E-2</v>
      </c>
      <c r="J47" s="42">
        <f t="shared" si="18"/>
        <v>7.5941774193548389E-2</v>
      </c>
      <c r="K47" s="43">
        <f t="shared" si="18"/>
        <v>7.6481114551083598E-2</v>
      </c>
      <c r="L47" s="44">
        <f t="shared" si="18"/>
        <v>7.4466249999999998E-2</v>
      </c>
      <c r="M47" s="42">
        <f t="shared" si="18"/>
        <v>7.3752736318407966E-2</v>
      </c>
      <c r="N47" s="42">
        <f t="shared" si="18"/>
        <v>7.1762921348314593E-2</v>
      </c>
      <c r="O47" s="42">
        <f t="shared" si="18"/>
        <v>7.0886071428571437E-2</v>
      </c>
      <c r="P47" s="43">
        <f t="shared" si="18"/>
        <v>7.1103166666666662E-2</v>
      </c>
    </row>
    <row r="50" spans="1:16" ht="15" x14ac:dyDescent="0.2">
      <c r="A50" s="17" t="s">
        <v>13</v>
      </c>
    </row>
    <row r="52" spans="1:16" x14ac:dyDescent="0.2">
      <c r="A52" s="6"/>
      <c r="B52" s="15">
        <f>B3</f>
        <v>42186</v>
      </c>
      <c r="C52" s="15">
        <f>C3</f>
        <v>42552</v>
      </c>
      <c r="D52" s="15">
        <f>D3</f>
        <v>42917</v>
      </c>
      <c r="E52" s="15">
        <f>E3</f>
        <v>43282</v>
      </c>
      <c r="F52" s="29">
        <f>F3</f>
        <v>43647</v>
      </c>
      <c r="G52" s="19">
        <f>G3</f>
        <v>44013</v>
      </c>
      <c r="H52" s="15">
        <f>H3</f>
        <v>44378</v>
      </c>
      <c r="I52" s="15">
        <f>I3</f>
        <v>44743</v>
      </c>
      <c r="J52" s="15">
        <f>J3</f>
        <v>45108</v>
      </c>
      <c r="K52" s="29">
        <f>K3</f>
        <v>45474</v>
      </c>
      <c r="L52" s="15">
        <f>L3</f>
        <v>45839</v>
      </c>
      <c r="M52" s="15">
        <f>M3</f>
        <v>46204</v>
      </c>
      <c r="N52" s="15">
        <f>N3</f>
        <v>46569</v>
      </c>
      <c r="O52" s="15">
        <f>O3</f>
        <v>46935</v>
      </c>
      <c r="P52" s="29">
        <f>P3</f>
        <v>47300</v>
      </c>
    </row>
    <row r="53" spans="1:16" x14ac:dyDescent="0.2">
      <c r="A53" s="6"/>
      <c r="B53" s="8">
        <f>$B$12</f>
        <v>7.0000000000000007E-2</v>
      </c>
      <c r="C53" s="8">
        <f>B54*C$10+C$12*C$9</f>
        <v>7.0238095238095238E-2</v>
      </c>
      <c r="D53" s="8">
        <f>C54*D$10+D$12*D$9</f>
        <v>7.0661434977578486E-2</v>
      </c>
      <c r="E53" s="8">
        <f>D54*E$10+E$12*E$9</f>
        <v>7.220384615384616E-2</v>
      </c>
      <c r="F53" s="40">
        <f>E54*F$10+F$12*F$9</f>
        <v>7.220384615384616E-2</v>
      </c>
      <c r="G53" s="26">
        <f>F54*G$10+G$12*G$9</f>
        <v>7.220384615384616E-2</v>
      </c>
      <c r="H53" s="8">
        <f>G54*H$10+H$12*H$9</f>
        <v>7.220384615384616E-2</v>
      </c>
      <c r="I53" s="8">
        <f>H54*I$10+I$12*I$9</f>
        <v>7.2317543859649128E-2</v>
      </c>
      <c r="J53" s="8">
        <f>I54*J$10+J$12*J$9</f>
        <v>7.2533870967741929E-2</v>
      </c>
      <c r="K53" s="40">
        <f>J54*K$10+K$12*K$9</f>
        <v>7.273374613003096E-2</v>
      </c>
      <c r="L53" s="26">
        <f>K54*L$10+L$12*L$9</f>
        <v>7.43225E-2</v>
      </c>
      <c r="M53" s="8">
        <f>L54*M$10+M$12*M$9</f>
        <v>7.5594527363184075E-2</v>
      </c>
      <c r="N53" s="8">
        <f>M54*N$10+N$12*N$9</f>
        <v>7.6478651685393265E-2</v>
      </c>
      <c r="O53" s="8">
        <f>N54*O$10+O$12*O$9</f>
        <v>7.5612500000000013E-2</v>
      </c>
      <c r="P53" s="35">
        <f>O54*P$10+P$12*P$9</f>
        <v>7.405500000000001E-2</v>
      </c>
    </row>
    <row r="54" spans="1:16" x14ac:dyDescent="0.2">
      <c r="A54" s="6"/>
      <c r="B54" s="8">
        <f t="shared" ref="B54:B61" si="19">$B$12</f>
        <v>7.0000000000000007E-2</v>
      </c>
      <c r="C54" s="8">
        <f>B55*C$10+C$12*C$9</f>
        <v>7.0238095238095238E-2</v>
      </c>
      <c r="D54" s="8">
        <f>C55*D$10+D$12*D$9</f>
        <v>7.0661434977578486E-2</v>
      </c>
      <c r="E54" s="8">
        <f>D55*E$10+E$12*E$9</f>
        <v>7.220384615384616E-2</v>
      </c>
      <c r="F54" s="35">
        <f>E55*F$10+F$12*F$9</f>
        <v>7.220384615384616E-2</v>
      </c>
      <c r="G54" s="26">
        <f>F55*G$10+G$12*G$9</f>
        <v>7.220384615384616E-2</v>
      </c>
      <c r="H54" s="8">
        <f>G55*H$10+H$12*H$9</f>
        <v>7.220384615384616E-2</v>
      </c>
      <c r="I54" s="8">
        <f>H55*I$10+I$12*I$9</f>
        <v>7.2317543859649128E-2</v>
      </c>
      <c r="J54" s="8">
        <f>I55*J$10+J$12*J$9</f>
        <v>7.2533870967741929E-2</v>
      </c>
      <c r="K54" s="35">
        <f>J55*K$10+K$12*K$9</f>
        <v>7.5829721362229097E-2</v>
      </c>
      <c r="L54" s="26">
        <f>K55*L$10+L$12*L$9</f>
        <v>7.5634999999999994E-2</v>
      </c>
      <c r="M54" s="8">
        <f>L55*M$10+M$12*M$9</f>
        <v>7.78134328358209E-2</v>
      </c>
      <c r="N54" s="8">
        <f>M55*N$10+N$12*N$9</f>
        <v>7.7062921348314606E-2</v>
      </c>
      <c r="O54" s="8">
        <f>N55*O$10+O$12*O$9</f>
        <v>7.3987500000000012E-2</v>
      </c>
      <c r="P54" s="35">
        <f>O55*P$10+P$12*P$9</f>
        <v>7.1238333333333348E-2</v>
      </c>
    </row>
    <row r="55" spans="1:16" x14ac:dyDescent="0.2">
      <c r="A55" s="6"/>
      <c r="B55" s="8">
        <f t="shared" si="19"/>
        <v>7.0000000000000007E-2</v>
      </c>
      <c r="C55" s="8">
        <f>B56*C$10+C$12*C$9</f>
        <v>7.0238095238095238E-2</v>
      </c>
      <c r="D55" s="8">
        <f>C56*D$10+D$12*D$9</f>
        <v>7.0661434977578486E-2</v>
      </c>
      <c r="E55" s="8">
        <f>D56*E$10+E$12*E$9</f>
        <v>7.220384615384616E-2</v>
      </c>
      <c r="F55" s="35">
        <f>E56*F$10+F$12*F$9</f>
        <v>7.220384615384616E-2</v>
      </c>
      <c r="G55" s="26">
        <f>F56*G$10+G$12*G$9</f>
        <v>7.220384615384616E-2</v>
      </c>
      <c r="H55" s="8">
        <f>G56*H$10+H$12*H$9</f>
        <v>7.220384615384616E-2</v>
      </c>
      <c r="I55" s="8">
        <f>H56*I$10+I$12*I$9</f>
        <v>7.2317543859649128E-2</v>
      </c>
      <c r="J55" s="8">
        <f>I56*J$10+J$12*J$9</f>
        <v>7.5759677419354826E-2</v>
      </c>
      <c r="K55" s="35">
        <f>J56*K$10+K$12*K$9</f>
        <v>7.7455108359133121E-2</v>
      </c>
      <c r="L55" s="26">
        <f>K56*L$10+L$12*L$9</f>
        <v>7.7865000000000004E-2</v>
      </c>
      <c r="M55" s="8">
        <f>L56*M$10+M$12*M$9</f>
        <v>7.8460199004975126E-2</v>
      </c>
      <c r="N55" s="8">
        <f>M56*N$10+N$12*N$9</f>
        <v>7.5017977528089891E-2</v>
      </c>
      <c r="O55" s="8">
        <f>N56*O$10+O$12*O$9</f>
        <v>7.096964285714287E-2</v>
      </c>
      <c r="P55" s="35">
        <f>O56*P$10+P$12*P$9</f>
        <v>7.1671666666666675E-2</v>
      </c>
    </row>
    <row r="56" spans="1:16" x14ac:dyDescent="0.2">
      <c r="A56" s="6"/>
      <c r="B56" s="8">
        <f t="shared" si="19"/>
        <v>7.0000000000000007E-2</v>
      </c>
      <c r="C56" s="8">
        <f>B57*C$10+C$12*C$9</f>
        <v>7.0238095238095238E-2</v>
      </c>
      <c r="D56" s="8">
        <f>C57*D$10+D$12*D$9</f>
        <v>7.0661434977578486E-2</v>
      </c>
      <c r="E56" s="8">
        <f>D57*E$10+E$12*E$9</f>
        <v>7.220384615384616E-2</v>
      </c>
      <c r="F56" s="35">
        <f>E57*F$10+F$12*F$9</f>
        <v>7.220384615384616E-2</v>
      </c>
      <c r="G56" s="26">
        <f>F57*G$10+G$12*G$9</f>
        <v>7.220384615384616E-2</v>
      </c>
      <c r="H56" s="8">
        <f>G57*H$10+H$12*H$9</f>
        <v>7.220384615384616E-2</v>
      </c>
      <c r="I56" s="8">
        <f>H57*I$10+I$12*I$9</f>
        <v>7.5826315789473672E-2</v>
      </c>
      <c r="J56" s="8">
        <f>I57*J$10+J$12*J$9</f>
        <v>7.74532258064516E-2</v>
      </c>
      <c r="K56" s="35">
        <f>J57*K$10+K$12*K$9</f>
        <v>8.0216718266253872E-2</v>
      </c>
      <c r="L56" s="26">
        <f>K57*L$10+L$12*L$9</f>
        <v>7.8515000000000001E-2</v>
      </c>
      <c r="M56" s="8">
        <f>L57*M$10+M$12*M$9</f>
        <v>7.619651741293533E-2</v>
      </c>
      <c r="N56" s="8">
        <f>M57*N$10+N$12*N$9</f>
        <v>7.1220224719101125E-2</v>
      </c>
      <c r="O56" s="8">
        <f>N57*O$10+O$12*O$9</f>
        <v>7.1433928571428579E-2</v>
      </c>
      <c r="P56" s="35">
        <f>O57*P$10+P$12*P$9</f>
        <v>7.238416666666668E-2</v>
      </c>
    </row>
    <row r="57" spans="1:16" x14ac:dyDescent="0.2">
      <c r="A57" s="6"/>
      <c r="B57" s="8">
        <f t="shared" si="19"/>
        <v>7.0000000000000007E-2</v>
      </c>
      <c r="C57" s="8">
        <f>B58*C$10+C$12*C$9</f>
        <v>7.0238095238095238E-2</v>
      </c>
      <c r="D57" s="8">
        <f>C58*D$10+D$12*D$9</f>
        <v>7.0661434977578486E-2</v>
      </c>
      <c r="E57" s="8">
        <f>D58*E$10+E$12*E$9</f>
        <v>7.220384615384616E-2</v>
      </c>
      <c r="F57" s="35">
        <f>E58*F$10+F$12*F$9</f>
        <v>7.220384615384616E-2</v>
      </c>
      <c r="G57" s="26">
        <f>F58*G$10+G$12*G$9</f>
        <v>7.220384615384616E-2</v>
      </c>
      <c r="H57" s="8">
        <f>G58*H$10+H$12*H$9</f>
        <v>7.6049999999999993E-2</v>
      </c>
      <c r="I57" s="8">
        <f>H58*I$10+I$12*I$9</f>
        <v>7.7668421052631567E-2</v>
      </c>
      <c r="J57" s="8">
        <f>I58*J$10+J$12*J$9</f>
        <v>8.0330645161290321E-2</v>
      </c>
      <c r="K57" s="35">
        <f>J58*K$10+K$12*K$9</f>
        <v>8.1021671826625383E-2</v>
      </c>
      <c r="L57" s="26">
        <f>K58*L$10+L$12*L$9</f>
        <v>7.6240000000000002E-2</v>
      </c>
      <c r="M57" s="8">
        <f>L58*M$10+M$12*M$9</f>
        <v>7.1992537313432844E-2</v>
      </c>
      <c r="N57" s="8">
        <f>M58*N$10+N$12*N$9</f>
        <v>7.180449438202248E-2</v>
      </c>
      <c r="O57" s="8">
        <f>N58*O$10+O$12*O$9</f>
        <v>7.2197321428571437E-2</v>
      </c>
      <c r="P57" s="35">
        <f>O58*P$10+P$12*P$9</f>
        <v>7.3675833333333357E-2</v>
      </c>
    </row>
    <row r="58" spans="1:16" x14ac:dyDescent="0.2">
      <c r="A58" s="6"/>
      <c r="B58" s="8">
        <f t="shared" si="19"/>
        <v>7.0000000000000007E-2</v>
      </c>
      <c r="C58" s="8">
        <f>B59*C$10+C$12*C$9</f>
        <v>7.0238095238095238E-2</v>
      </c>
      <c r="D58" s="8">
        <f>C59*D$10+D$12*D$9</f>
        <v>7.0661434977578486E-2</v>
      </c>
      <c r="E58" s="8">
        <f>D59*E$10+E$12*E$9</f>
        <v>7.220384615384616E-2</v>
      </c>
      <c r="F58" s="35">
        <f>E59*F$10+F$12*F$9</f>
        <v>7.220384615384616E-2</v>
      </c>
      <c r="G58" s="26">
        <f>F59*G$10+G$12*G$9</f>
        <v>7.6049999999999993E-2</v>
      </c>
      <c r="H58" s="8">
        <f>G59*H$10+H$12*H$9</f>
        <v>7.8069230769230766E-2</v>
      </c>
      <c r="I58" s="8">
        <f>H59*I$10+I$12*I$9</f>
        <v>8.0798245614035091E-2</v>
      </c>
      <c r="J58" s="8">
        <f>I59*J$10+J$12*J$9</f>
        <v>8.116935483870967E-2</v>
      </c>
      <c r="K58" s="35">
        <f>J59*K$10+K$12*K$9</f>
        <v>7.8204334365325076E-2</v>
      </c>
      <c r="L58" s="26">
        <f>K59*L$10+L$12*L$9</f>
        <v>7.2014999999999996E-2</v>
      </c>
      <c r="M58" s="8">
        <f>L59*M$10+M$12*M$9</f>
        <v>7.263930348258707E-2</v>
      </c>
      <c r="N58" s="8">
        <f>M59*N$10+N$12*N$9</f>
        <v>7.2765168539325853E-2</v>
      </c>
      <c r="O58" s="8">
        <f>N59*O$10+O$12*O$9</f>
        <v>7.3581250000000015E-2</v>
      </c>
      <c r="P58" s="35">
        <f>O59*P$10+P$12*P$9</f>
        <v>6.8561666666666687E-2</v>
      </c>
    </row>
    <row r="59" spans="1:16" x14ac:dyDescent="0.2">
      <c r="A59" s="6"/>
      <c r="B59" s="8">
        <f t="shared" si="19"/>
        <v>7.0000000000000007E-2</v>
      </c>
      <c r="C59" s="8">
        <f>B60*C$10+C$12*C$9</f>
        <v>7.0238095238095238E-2</v>
      </c>
      <c r="D59" s="8">
        <f>C60*D$10+D$12*D$9</f>
        <v>7.0661434977578486E-2</v>
      </c>
      <c r="E59" s="8">
        <f>D60*E$10+E$12*E$9</f>
        <v>7.220384615384616E-2</v>
      </c>
      <c r="F59" s="35">
        <f>E60*F$10+F$12*F$9</f>
        <v>7.6049999999999993E-2</v>
      </c>
      <c r="G59" s="26">
        <f>F60*G$10+G$12*G$9</f>
        <v>7.8069230769230766E-2</v>
      </c>
      <c r="H59" s="8">
        <f>G60*H$10+H$12*H$9</f>
        <v>8.1500000000000003E-2</v>
      </c>
      <c r="I59" s="8">
        <f>H60*I$10+I$12*I$9</f>
        <v>8.171052631578947E-2</v>
      </c>
      <c r="J59" s="8">
        <f>I60*J$10+J$12*J$9</f>
        <v>7.8233870967741925E-2</v>
      </c>
      <c r="K59" s="35">
        <f>J60*K$10+K$12*K$9</f>
        <v>7.2972136222910211E-2</v>
      </c>
      <c r="L59" s="26">
        <f>K60*L$10+L$12*L$9</f>
        <v>7.2664999999999993E-2</v>
      </c>
      <c r="M59" s="8">
        <f>L60*M$10+M$12*M$9</f>
        <v>7.3702736318407971E-2</v>
      </c>
      <c r="N59" s="8">
        <f>M60*N$10+N$12*N$9</f>
        <v>7.4506741573033719E-2</v>
      </c>
      <c r="O59" s="8">
        <f>N60*O$10+O$12*O$9</f>
        <v>6.8101785714285726E-2</v>
      </c>
      <c r="P59" s="35">
        <f>O60*P$10+P$12*P$9</f>
        <v>6.8228333333333349E-2</v>
      </c>
    </row>
    <row r="60" spans="1:16" x14ac:dyDescent="0.2">
      <c r="A60" s="6"/>
      <c r="B60" s="8">
        <f t="shared" si="19"/>
        <v>7.0000000000000007E-2</v>
      </c>
      <c r="C60" s="8">
        <f>B61*C$10+C$12*C$9</f>
        <v>7.0238095238095238E-2</v>
      </c>
      <c r="D60" s="8">
        <f>C61*D$10+D$12*D$9</f>
        <v>7.0661434977578486E-2</v>
      </c>
      <c r="E60" s="8">
        <f>D61*E$10+E$12*E$9</f>
        <v>7.6049999999999993E-2</v>
      </c>
      <c r="F60" s="35">
        <f>E61*F$10+F$12*F$9</f>
        <v>7.8069230769230766E-2</v>
      </c>
      <c r="G60" s="26">
        <f>F61*G$10+G$12*G$9</f>
        <v>8.1500000000000003E-2</v>
      </c>
      <c r="H60" s="8">
        <f>G61*H$10+H$12*H$9</f>
        <v>8.2500000000000004E-2</v>
      </c>
      <c r="I60" s="8">
        <f>H61*I$10+I$12*I$9</f>
        <v>7.8517543859649125E-2</v>
      </c>
      <c r="J60" s="8">
        <f>I61*J$10+J$12*J$9</f>
        <v>7.2782258064516117E-2</v>
      </c>
      <c r="K60" s="35">
        <f>J61*K$10+K$12*K$9</f>
        <v>7.3777089783281721E-2</v>
      </c>
      <c r="L60" s="26">
        <f>K61*L$10+L$12*L$9</f>
        <v>7.3733750000000001E-2</v>
      </c>
      <c r="M60" s="8">
        <f>L61*M$10+M$12*M$9</f>
        <v>7.5630597014925388E-2</v>
      </c>
      <c r="N60" s="8">
        <f>M61*N$10+N$12*N$9</f>
        <v>6.7611235955056179E-2</v>
      </c>
      <c r="O60" s="8">
        <f>N61*O$10+O$12*O$9</f>
        <v>6.7744642857142864E-2</v>
      </c>
      <c r="P60" s="35">
        <f>O61*P$10+P$12*P$9</f>
        <v>6.5883333333333335E-2</v>
      </c>
    </row>
    <row r="61" spans="1:16" x14ac:dyDescent="0.2">
      <c r="A61" s="6"/>
      <c r="B61" s="8">
        <f t="shared" si="19"/>
        <v>7.0000000000000007E-2</v>
      </c>
      <c r="C61" s="8">
        <f>B62*C$10+C$12*C$9</f>
        <v>7.0238095238095238E-2</v>
      </c>
      <c r="D61" s="8">
        <f>C62*D$10+D$12*D$9</f>
        <v>7.5145739910313897E-2</v>
      </c>
      <c r="E61" s="8">
        <f>D62*E$10+E$12*E$9</f>
        <v>7.8069230769230766E-2</v>
      </c>
      <c r="F61" s="35">
        <f>E62*F$10+F$12*F$9</f>
        <v>8.1500000000000003E-2</v>
      </c>
      <c r="G61" s="26">
        <f>F62*G$10+G$12*G$9</f>
        <v>8.2500000000000004E-2</v>
      </c>
      <c r="H61" s="8">
        <f>G62*H$10+H$12*H$9</f>
        <v>7.9000000000000001E-2</v>
      </c>
      <c r="I61" s="8">
        <f>H62*I$10+I$12*I$9</f>
        <v>7.2587719298245604E-2</v>
      </c>
      <c r="J61" s="8">
        <f>I62*J$10+J$12*J$9</f>
        <v>7.3620967741935467E-2</v>
      </c>
      <c r="K61" s="35">
        <f>J62*K$10+K$12*K$9</f>
        <v>7.5100619195046445E-2</v>
      </c>
      <c r="L61" s="26">
        <f>K62*L$10+L$12*L$9</f>
        <v>7.5671250000000009E-2</v>
      </c>
      <c r="M61" s="8">
        <f>L62*M$10+M$12*M$9</f>
        <v>6.799751243781095E-2</v>
      </c>
      <c r="N61" s="8">
        <f>M62*N$10+N$12*N$9</f>
        <v>6.7161797752808991E-2</v>
      </c>
      <c r="O61" s="8">
        <f>N62*O$10+O$12*O$9</f>
        <v>6.5232142857142864E-2</v>
      </c>
      <c r="P61" s="35">
        <f>O62*P$10+P$12*P$9</f>
        <v>7.0333333333333345E-2</v>
      </c>
    </row>
    <row r="62" spans="1:16" x14ac:dyDescent="0.2">
      <c r="A62" s="6"/>
      <c r="B62" s="16">
        <f>B12</f>
        <v>7.0000000000000007E-2</v>
      </c>
      <c r="C62" s="16">
        <f>C12</f>
        <v>7.4999999999999997E-2</v>
      </c>
      <c r="D62" s="16">
        <f>D12</f>
        <v>7.7499999999999999E-2</v>
      </c>
      <c r="E62" s="16">
        <f>E12</f>
        <v>8.1500000000000003E-2</v>
      </c>
      <c r="F62" s="36">
        <f>F12</f>
        <v>8.2500000000000004E-2</v>
      </c>
      <c r="G62" s="27">
        <f>G12</f>
        <v>7.9000000000000001E-2</v>
      </c>
      <c r="H62" s="16">
        <f>H12</f>
        <v>7.2499999999999995E-2</v>
      </c>
      <c r="I62" s="16">
        <f>I12</f>
        <v>7.3499999999999996E-2</v>
      </c>
      <c r="J62" s="16">
        <f>J12</f>
        <v>7.4999999999999997E-2</v>
      </c>
      <c r="K62" s="36">
        <f>K12</f>
        <v>7.7499999999999999E-2</v>
      </c>
      <c r="L62" s="27">
        <f>L12</f>
        <v>6.8000000000000005E-2</v>
      </c>
      <c r="M62" s="16">
        <f>M12</f>
        <v>6.7500000000000004E-2</v>
      </c>
      <c r="N62" s="16">
        <f>N12</f>
        <v>6.4000000000000001E-2</v>
      </c>
      <c r="O62" s="16">
        <f>O12</f>
        <v>7.0000000000000007E-2</v>
      </c>
      <c r="P62" s="36">
        <f>P12</f>
        <v>7.4999999999999997E-2</v>
      </c>
    </row>
    <row r="63" spans="1:16" x14ac:dyDescent="0.2">
      <c r="A63" s="6"/>
      <c r="B63" s="9"/>
      <c r="C63" s="9"/>
      <c r="D63" s="9"/>
      <c r="E63" s="9"/>
      <c r="F63" s="37"/>
      <c r="G63" s="28"/>
      <c r="H63" s="9"/>
      <c r="I63" s="9"/>
      <c r="J63" s="9"/>
      <c r="K63" s="37"/>
      <c r="L63" s="28"/>
      <c r="M63" s="9"/>
      <c r="N63" s="9"/>
      <c r="O63" s="9"/>
      <c r="P63" s="37"/>
    </row>
    <row r="64" spans="1:16" ht="14.25" x14ac:dyDescent="0.2">
      <c r="A64" s="41" t="s">
        <v>4</v>
      </c>
      <c r="B64" s="42">
        <f>AVERAGE(B53:B62)</f>
        <v>7.0000000000000021E-2</v>
      </c>
      <c r="C64" s="42">
        <f t="shared" ref="C64:P64" si="20">AVERAGE(C53:C62)</f>
        <v>7.0714285714285702E-2</v>
      </c>
      <c r="D64" s="42">
        <f t="shared" si="20"/>
        <v>7.1793721973094179E-2</v>
      </c>
      <c r="E64" s="42">
        <f t="shared" si="20"/>
        <v>7.4104615384615394E-2</v>
      </c>
      <c r="F64" s="43">
        <f t="shared" si="20"/>
        <v>7.5134230769230786E-2</v>
      </c>
      <c r="G64" s="44">
        <f t="shared" si="20"/>
        <v>7.5813846153846148E-2</v>
      </c>
      <c r="H64" s="42">
        <f t="shared" si="20"/>
        <v>7.584346153846154E-2</v>
      </c>
      <c r="I64" s="42">
        <f t="shared" si="20"/>
        <v>7.5756140350877202E-2</v>
      </c>
      <c r="J64" s="42">
        <f t="shared" si="20"/>
        <v>7.5941774193548375E-2</v>
      </c>
      <c r="K64" s="43">
        <f t="shared" si="20"/>
        <v>7.6481114551083584E-2</v>
      </c>
      <c r="L64" s="44">
        <f t="shared" si="20"/>
        <v>7.4466249999999998E-2</v>
      </c>
      <c r="M64" s="42">
        <f t="shared" si="20"/>
        <v>7.3752736318407966E-2</v>
      </c>
      <c r="N64" s="42">
        <f t="shared" si="20"/>
        <v>7.1762921348314593E-2</v>
      </c>
      <c r="O64" s="42">
        <f t="shared" si="20"/>
        <v>7.0886071428571437E-2</v>
      </c>
      <c r="P64" s="43">
        <f t="shared" si="20"/>
        <v>7.1103166666666676E-2</v>
      </c>
    </row>
    <row r="67" spans="1:16" x14ac:dyDescent="0.2">
      <c r="A67" s="70" t="s">
        <v>16</v>
      </c>
      <c r="B67" s="71">
        <f>B64-B47</f>
        <v>0</v>
      </c>
      <c r="C67" s="71">
        <f t="shared" ref="C67:P67" si="21">C64-C47</f>
        <v>0</v>
      </c>
      <c r="D67" s="71">
        <f t="shared" si="21"/>
        <v>0</v>
      </c>
      <c r="E67" s="71">
        <f t="shared" si="21"/>
        <v>0</v>
      </c>
      <c r="F67" s="71">
        <f t="shared" si="21"/>
        <v>0</v>
      </c>
      <c r="G67" s="71">
        <f t="shared" si="21"/>
        <v>0</v>
      </c>
      <c r="H67" s="71">
        <f t="shared" si="21"/>
        <v>0</v>
      </c>
      <c r="I67" s="71">
        <f t="shared" si="21"/>
        <v>0</v>
      </c>
      <c r="J67" s="71">
        <f t="shared" si="21"/>
        <v>0</v>
      </c>
      <c r="K67" s="71">
        <f t="shared" si="21"/>
        <v>0</v>
      </c>
      <c r="L67" s="71">
        <f t="shared" si="21"/>
        <v>0</v>
      </c>
      <c r="M67" s="71">
        <f t="shared" si="21"/>
        <v>0</v>
      </c>
      <c r="N67" s="71">
        <f t="shared" si="21"/>
        <v>0</v>
      </c>
      <c r="O67" s="71">
        <f t="shared" si="21"/>
        <v>0</v>
      </c>
      <c r="P67" s="71">
        <f t="shared" si="21"/>
        <v>0</v>
      </c>
    </row>
    <row r="71" spans="1:16" x14ac:dyDescent="0.2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1:16" x14ac:dyDescent="0.2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1:16" x14ac:dyDescent="0.2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1:16" x14ac:dyDescent="0.2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1:16" x14ac:dyDescent="0.2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6" x14ac:dyDescent="0.2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1:16" x14ac:dyDescent="0.2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16" x14ac:dyDescent="0.2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1:16" x14ac:dyDescent="0.2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1:16" x14ac:dyDescent="0.2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</sheetData>
  <pageMargins left="0.70866141732283472" right="0.70866141732283472" top="0.74803149606299213" bottom="0.74803149606299213" header="0.31496062992125984" footer="0.31496062992125984"/>
  <pageSetup scale="59" orientation="landscape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WTA model</vt:lpstr>
      <vt:lpstr>'WTA model'!Print_Area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johnston</dc:creator>
  <cp:lastModifiedBy>David Johnston</cp:lastModifiedBy>
  <cp:lastPrinted>2014-04-23T06:13:05Z</cp:lastPrinted>
  <dcterms:created xsi:type="dcterms:W3CDTF">2014-04-19T09:11:29Z</dcterms:created>
  <dcterms:modified xsi:type="dcterms:W3CDTF">2014-10-07T05:19:51Z</dcterms:modified>
</cp:coreProperties>
</file>