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2035" windowHeight="15660"/>
  </bookViews>
  <sheets>
    <sheet name="WTA model" sheetId="1" r:id="rId1"/>
  </sheets>
  <definedNames>
    <definedName name="_xlnm.Print_Area" localSheetId="0">'WTA model'!$A$1:$P$33</definedName>
  </definedNames>
  <calcPr calcId="145621"/>
</workbook>
</file>

<file path=xl/calcChain.xml><?xml version="1.0" encoding="utf-8"?>
<calcChain xmlns="http://schemas.openxmlformats.org/spreadsheetml/2006/main">
  <c r="C15" i="1"/>
  <c r="D15"/>
  <c r="E15"/>
  <c r="B15"/>
  <c r="B29" l="1"/>
  <c r="D29"/>
  <c r="E28" s="1"/>
  <c r="E29"/>
  <c r="F29"/>
  <c r="G29"/>
  <c r="H29"/>
  <c r="I28" s="1"/>
  <c r="I29"/>
  <c r="J29"/>
  <c r="K29"/>
  <c r="L29"/>
  <c r="M28" s="1"/>
  <c r="M29"/>
  <c r="N29"/>
  <c r="O29"/>
  <c r="P29"/>
  <c r="C29"/>
  <c r="B21"/>
  <c r="B22"/>
  <c r="B23"/>
  <c r="B24"/>
  <c r="B25"/>
  <c r="B26"/>
  <c r="B27"/>
  <c r="B28"/>
  <c r="B20"/>
  <c r="B19"/>
  <c r="C6"/>
  <c r="D6"/>
  <c r="E6"/>
  <c r="E7" s="1"/>
  <c r="E8" s="1"/>
  <c r="E9" s="1"/>
  <c r="F6"/>
  <c r="G6"/>
  <c r="G7" s="1"/>
  <c r="G8" s="1"/>
  <c r="G9" s="1"/>
  <c r="H6"/>
  <c r="I6"/>
  <c r="I7" s="1"/>
  <c r="I8" s="1"/>
  <c r="I9" s="1"/>
  <c r="J6"/>
  <c r="K6"/>
  <c r="K7" s="1"/>
  <c r="K8" s="1"/>
  <c r="K9" s="1"/>
  <c r="L6"/>
  <c r="M6"/>
  <c r="M7" s="1"/>
  <c r="M8" s="1"/>
  <c r="M9" s="1"/>
  <c r="N6"/>
  <c r="O6"/>
  <c r="O7" s="1"/>
  <c r="O8" s="1"/>
  <c r="O9" s="1"/>
  <c r="P6"/>
  <c r="B6"/>
  <c r="C3"/>
  <c r="C19" s="1"/>
  <c r="B31" l="1"/>
  <c r="B14" s="1"/>
  <c r="O28"/>
  <c r="K28"/>
  <c r="G28"/>
  <c r="P7"/>
  <c r="P8" s="1"/>
  <c r="P9" s="1"/>
  <c r="H7"/>
  <c r="H8" s="1"/>
  <c r="H9" s="1"/>
  <c r="H28" s="1"/>
  <c r="I27" s="1"/>
  <c r="D7"/>
  <c r="D8" s="1"/>
  <c r="D9" s="1"/>
  <c r="D28" s="1"/>
  <c r="E27" s="1"/>
  <c r="N7"/>
  <c r="N8" s="1"/>
  <c r="N9" s="1"/>
  <c r="N27" s="1"/>
  <c r="O26" s="1"/>
  <c r="J7"/>
  <c r="J8" s="1"/>
  <c r="J9" s="1"/>
  <c r="J28" s="1"/>
  <c r="K27" s="1"/>
  <c r="F7"/>
  <c r="F8" s="1"/>
  <c r="F9" s="1"/>
  <c r="F27" s="1"/>
  <c r="G26" s="1"/>
  <c r="P28"/>
  <c r="L7"/>
  <c r="L8" s="1"/>
  <c r="L9" s="1"/>
  <c r="L28" s="1"/>
  <c r="M27" s="1"/>
  <c r="D3"/>
  <c r="C7"/>
  <c r="C8" s="1"/>
  <c r="C9" s="1"/>
  <c r="C26" s="1"/>
  <c r="D25" s="1"/>
  <c r="E24" s="1"/>
  <c r="F23" s="1"/>
  <c r="G22" s="1"/>
  <c r="H21" s="1"/>
  <c r="I20" s="1"/>
  <c r="C23" l="1"/>
  <c r="D22" s="1"/>
  <c r="E21" s="1"/>
  <c r="F20" s="1"/>
  <c r="H27"/>
  <c r="I26" s="1"/>
  <c r="J25" s="1"/>
  <c r="K24" s="1"/>
  <c r="L23" s="1"/>
  <c r="M22" s="1"/>
  <c r="N21" s="1"/>
  <c r="O20" s="1"/>
  <c r="L26"/>
  <c r="M25" s="1"/>
  <c r="N24" s="1"/>
  <c r="O23" s="1"/>
  <c r="P22" s="1"/>
  <c r="F26"/>
  <c r="G25" s="1"/>
  <c r="H24" s="1"/>
  <c r="I23" s="1"/>
  <c r="J22" s="1"/>
  <c r="K21" s="1"/>
  <c r="L20" s="1"/>
  <c r="C25"/>
  <c r="D24" s="1"/>
  <c r="E23" s="1"/>
  <c r="F22" s="1"/>
  <c r="G21" s="1"/>
  <c r="H20" s="1"/>
  <c r="F28"/>
  <c r="G27" s="1"/>
  <c r="H26" s="1"/>
  <c r="I25" s="1"/>
  <c r="J24" s="1"/>
  <c r="K23" s="1"/>
  <c r="L22" s="1"/>
  <c r="M21" s="1"/>
  <c r="N20" s="1"/>
  <c r="N26"/>
  <c r="O25" s="1"/>
  <c r="P24" s="1"/>
  <c r="H25"/>
  <c r="I24" s="1"/>
  <c r="J23" s="1"/>
  <c r="K22" s="1"/>
  <c r="L21" s="1"/>
  <c r="M20" s="1"/>
  <c r="N28"/>
  <c r="O27" s="1"/>
  <c r="P26" s="1"/>
  <c r="C20"/>
  <c r="J26"/>
  <c r="K25" s="1"/>
  <c r="L24" s="1"/>
  <c r="M23" s="1"/>
  <c r="N22" s="1"/>
  <c r="O21" s="1"/>
  <c r="P20" s="1"/>
  <c r="J27"/>
  <c r="K26" s="1"/>
  <c r="L25" s="1"/>
  <c r="M24" s="1"/>
  <c r="N23" s="1"/>
  <c r="O22" s="1"/>
  <c r="P21" s="1"/>
  <c r="L27"/>
  <c r="M26" s="1"/>
  <c r="N25" s="1"/>
  <c r="O24" s="1"/>
  <c r="P23" s="1"/>
  <c r="B13"/>
  <c r="C13" s="1"/>
  <c r="D13" s="1"/>
  <c r="E13" s="1"/>
  <c r="F13" s="1"/>
  <c r="C22"/>
  <c r="D21" s="1"/>
  <c r="E20" s="1"/>
  <c r="P27"/>
  <c r="P25"/>
  <c r="C28"/>
  <c r="D27" s="1"/>
  <c r="E26" s="1"/>
  <c r="F25" s="1"/>
  <c r="G24" s="1"/>
  <c r="H23" s="1"/>
  <c r="I22" s="1"/>
  <c r="J21" s="1"/>
  <c r="K20" s="1"/>
  <c r="C21"/>
  <c r="D20" s="1"/>
  <c r="C27"/>
  <c r="D26" s="1"/>
  <c r="E25" s="1"/>
  <c r="F24" s="1"/>
  <c r="G23" s="1"/>
  <c r="H22" s="1"/>
  <c r="I21" s="1"/>
  <c r="J20" s="1"/>
  <c r="C24"/>
  <c r="D23" s="1"/>
  <c r="E22" s="1"/>
  <c r="F21" s="1"/>
  <c r="G20" s="1"/>
  <c r="D19"/>
  <c r="E3"/>
  <c r="K31" l="1"/>
  <c r="K14" s="1"/>
  <c r="L31"/>
  <c r="L14" s="1"/>
  <c r="J31"/>
  <c r="N31"/>
  <c r="M31"/>
  <c r="P31"/>
  <c r="O31"/>
  <c r="I31"/>
  <c r="H31"/>
  <c r="G31"/>
  <c r="F31"/>
  <c r="E31"/>
  <c r="D31"/>
  <c r="C31"/>
  <c r="E19"/>
  <c r="F3"/>
  <c r="L13" l="1"/>
  <c r="M13" s="1"/>
  <c r="J14"/>
  <c r="P14"/>
  <c r="M14"/>
  <c r="N14"/>
  <c r="O14"/>
  <c r="C14"/>
  <c r="D14"/>
  <c r="E14"/>
  <c r="F14"/>
  <c r="F15" s="1"/>
  <c r="H14"/>
  <c r="I14"/>
  <c r="I15" s="1"/>
  <c r="N13"/>
  <c r="G14"/>
  <c r="G13"/>
  <c r="H13" s="1"/>
  <c r="I13" s="1"/>
  <c r="J13" s="1"/>
  <c r="F19"/>
  <c r="G3"/>
  <c r="M15" l="1"/>
  <c r="L15"/>
  <c r="G15"/>
  <c r="J15"/>
  <c r="N15"/>
  <c r="H15"/>
  <c r="K13"/>
  <c r="K15" s="1"/>
  <c r="O13"/>
  <c r="O15" s="1"/>
  <c r="G19"/>
  <c r="H3"/>
  <c r="P13" l="1"/>
  <c r="P15" s="1"/>
  <c r="H19"/>
  <c r="I3"/>
  <c r="I19" l="1"/>
  <c r="J3"/>
  <c r="J19" l="1"/>
  <c r="K3"/>
  <c r="K19" l="1"/>
  <c r="L3"/>
  <c r="L19" l="1"/>
  <c r="M3"/>
  <c r="M19" l="1"/>
  <c r="N3"/>
  <c r="N19" l="1"/>
  <c r="O3"/>
  <c r="O19" l="1"/>
  <c r="P3"/>
  <c r="P19" s="1"/>
</calcChain>
</file>

<file path=xl/comments1.xml><?xml version="1.0" encoding="utf-8"?>
<comments xmlns="http://schemas.openxmlformats.org/spreadsheetml/2006/main">
  <authors>
    <author>david johnston</author>
  </authors>
  <commentList>
    <comment ref="A13" authorId="0">
      <text>
        <r>
          <rPr>
            <b/>
            <sz val="9"/>
            <color indexed="81"/>
            <rFont val="Arial"/>
            <family val="2"/>
          </rPr>
          <t>Equals the weighted trailing average at the start of each 5-year regulatory period.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<sst xmlns="http://schemas.openxmlformats.org/spreadsheetml/2006/main" count="13" uniqueCount="13">
  <si>
    <t>Benchmark gearing</t>
  </si>
  <si>
    <t>Weighting to new debt</t>
  </si>
  <si>
    <t>Regulated asset base (M)</t>
  </si>
  <si>
    <t>Estimated cost of debt</t>
  </si>
  <si>
    <t>Weighted trailing average</t>
  </si>
  <si>
    <t>Benchmark debt balance (M)</t>
  </si>
  <si>
    <t>Δ benchmark debt balance (M)</t>
  </si>
  <si>
    <t>Annually updated cost of debt</t>
  </si>
  <si>
    <t>Adjusted benchmark debt yields</t>
  </si>
  <si>
    <t>Annual revenue adjustment (M)</t>
  </si>
  <si>
    <t>10-year benchmark debt yield</t>
  </si>
  <si>
    <t>Weighting to existing debt</t>
  </si>
  <si>
    <t>Weighted trailing average cost of debt model with annual updates</t>
  </si>
</sst>
</file>

<file path=xl/styles.xml><?xml version="1.0" encoding="utf-8"?>
<styleSheet xmlns="http://schemas.openxmlformats.org/spreadsheetml/2006/main">
  <numFmts count="4">
    <numFmt numFmtId="164" formatCode="mmm\ yy"/>
    <numFmt numFmtId="165" formatCode="[$$-C09]#,##0.0"/>
    <numFmt numFmtId="166" formatCode="0.0%"/>
    <numFmt numFmtId="167" formatCode="[$$-C09]#,##0.00;[Red]\-[$$-C09]#,##0.00"/>
  </numFmts>
  <fonts count="13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3F3F76"/>
      <name val="Arial"/>
      <family val="2"/>
    </font>
    <font>
      <b/>
      <i/>
      <sz val="10"/>
      <color theme="1"/>
      <name val="Arial"/>
      <family val="2"/>
    </font>
    <font>
      <b/>
      <i/>
      <sz val="16"/>
      <color rgb="FF002060"/>
      <name val="Arial"/>
      <family val="2"/>
    </font>
    <font>
      <b/>
      <i/>
      <sz val="12"/>
      <color rgb="FF002060"/>
      <name val="Arial"/>
      <family val="2"/>
    </font>
    <font>
      <sz val="9"/>
      <color indexed="81"/>
      <name val="Tahoma"/>
      <family val="2"/>
    </font>
    <font>
      <b/>
      <sz val="9"/>
      <color indexed="8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hair">
        <color rgb="FF7F7F7F"/>
      </top>
      <bottom style="hair">
        <color rgb="FF7F7F7F"/>
      </bottom>
      <diagonal/>
    </border>
    <border>
      <left style="thin">
        <color rgb="FF7F7F7F"/>
      </left>
      <right style="thin">
        <color rgb="FF7F7F7F"/>
      </right>
      <top style="hair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hair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 style="thin">
        <color rgb="FF7F7F7F"/>
      </right>
      <top/>
      <bottom style="hair">
        <color rgb="FF7F7F7F"/>
      </bottom>
      <diagonal/>
    </border>
    <border>
      <left/>
      <right style="thin">
        <color rgb="FF7F7F7F"/>
      </right>
      <top style="hair">
        <color rgb="FF7F7F7F"/>
      </top>
      <bottom style="hair">
        <color rgb="FF7F7F7F"/>
      </bottom>
      <diagonal/>
    </border>
    <border>
      <left/>
      <right style="thin">
        <color rgb="FF7F7F7F"/>
      </right>
      <top style="hair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double">
        <color indexed="64"/>
      </right>
      <top/>
      <bottom style="thin">
        <color rgb="FF7F7F7F"/>
      </bottom>
      <diagonal/>
    </border>
    <border>
      <left style="thin">
        <color rgb="FF7F7F7F"/>
      </left>
      <right style="double">
        <color indexed="64"/>
      </right>
      <top/>
      <bottom style="hair">
        <color rgb="FF7F7F7F"/>
      </bottom>
      <diagonal/>
    </border>
    <border>
      <left style="thin">
        <color rgb="FF7F7F7F"/>
      </left>
      <right style="double">
        <color indexed="64"/>
      </right>
      <top style="hair">
        <color rgb="FF7F7F7F"/>
      </top>
      <bottom style="hair">
        <color rgb="FF7F7F7F"/>
      </bottom>
      <diagonal/>
    </border>
    <border>
      <left style="thin">
        <color rgb="FF7F7F7F"/>
      </left>
      <right style="double">
        <color indexed="64"/>
      </right>
      <top style="hair">
        <color rgb="FF7F7F7F"/>
      </top>
      <bottom style="thin">
        <color rgb="FF7F7F7F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7F7F7F"/>
      </left>
      <right style="double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56">
    <xf numFmtId="0" fontId="0" fillId="0" borderId="0" xfId="0"/>
    <xf numFmtId="164" fontId="0" fillId="0" borderId="0" xfId="0" applyNumberFormat="1"/>
    <xf numFmtId="9" fontId="0" fillId="0" borderId="0" xfId="1" applyFont="1"/>
    <xf numFmtId="165" fontId="0" fillId="0" borderId="0" xfId="0" applyNumberFormat="1"/>
    <xf numFmtId="10" fontId="0" fillId="0" borderId="0" xfId="0" applyNumberFormat="1"/>
    <xf numFmtId="10" fontId="5" fillId="2" borderId="1" xfId="2" applyNumberFormat="1" applyFont="1"/>
    <xf numFmtId="0" fontId="4" fillId="0" borderId="0" xfId="0" applyFont="1"/>
    <xf numFmtId="165" fontId="5" fillId="2" borderId="2" xfId="2" applyNumberFormat="1" applyFont="1" applyBorder="1"/>
    <xf numFmtId="10" fontId="0" fillId="0" borderId="5" xfId="1" applyNumberFormat="1" applyFont="1" applyBorder="1"/>
    <xf numFmtId="0" fontId="0" fillId="0" borderId="5" xfId="0" applyBorder="1"/>
    <xf numFmtId="10" fontId="4" fillId="5" borderId="4" xfId="0" applyNumberFormat="1" applyFont="1" applyFill="1" applyBorder="1"/>
    <xf numFmtId="10" fontId="4" fillId="5" borderId="5" xfId="0" applyNumberFormat="1" applyFont="1" applyFill="1" applyBorder="1"/>
    <xf numFmtId="167" fontId="6" fillId="3" borderId="6" xfId="0" applyNumberFormat="1" applyFont="1" applyFill="1" applyBorder="1"/>
    <xf numFmtId="0" fontId="4" fillId="0" borderId="7" xfId="0" applyFont="1" applyBorder="1"/>
    <xf numFmtId="165" fontId="4" fillId="0" borderId="7" xfId="0" applyNumberFormat="1" applyFont="1" applyBorder="1"/>
    <xf numFmtId="166" fontId="4" fillId="0" borderId="8" xfId="1" applyNumberFormat="1" applyFont="1" applyBorder="1"/>
    <xf numFmtId="164" fontId="3" fillId="4" borderId="3" xfId="0" applyNumberFormat="1" applyFont="1" applyFill="1" applyBorder="1"/>
    <xf numFmtId="10" fontId="4" fillId="0" borderId="5" xfId="1" applyNumberFormat="1" applyFont="1" applyBorder="1"/>
    <xf numFmtId="0" fontId="7" fillId="0" borderId="0" xfId="0" applyFont="1"/>
    <xf numFmtId="0" fontId="8" fillId="0" borderId="0" xfId="0" applyFont="1"/>
    <xf numFmtId="165" fontId="4" fillId="0" borderId="9" xfId="0" applyNumberFormat="1" applyFont="1" applyBorder="1"/>
    <xf numFmtId="164" fontId="3" fillId="4" borderId="10" xfId="0" applyNumberFormat="1" applyFont="1" applyFill="1" applyBorder="1"/>
    <xf numFmtId="165" fontId="5" fillId="2" borderId="11" xfId="2" applyNumberFormat="1" applyFont="1" applyBorder="1"/>
    <xf numFmtId="165" fontId="4" fillId="0" borderId="12" xfId="0" applyNumberFormat="1" applyFont="1" applyBorder="1"/>
    <xf numFmtId="165" fontId="4" fillId="0" borderId="13" xfId="0" applyNumberFormat="1" applyFont="1" applyBorder="1"/>
    <xf numFmtId="166" fontId="4" fillId="0" borderId="14" xfId="1" applyNumberFormat="1" applyFont="1" applyBorder="1"/>
    <xf numFmtId="10" fontId="4" fillId="5" borderId="15" xfId="0" applyNumberFormat="1" applyFont="1" applyFill="1" applyBorder="1"/>
    <xf numFmtId="10" fontId="4" fillId="5" borderId="16" xfId="0" applyNumberFormat="1" applyFont="1" applyFill="1" applyBorder="1"/>
    <xf numFmtId="167" fontId="6" fillId="3" borderId="17" xfId="0" applyNumberFormat="1" applyFont="1" applyFill="1" applyBorder="1"/>
    <xf numFmtId="10" fontId="0" fillId="0" borderId="16" xfId="1" applyNumberFormat="1" applyFont="1" applyBorder="1"/>
    <xf numFmtId="10" fontId="4" fillId="0" borderId="16" xfId="1" applyNumberFormat="1" applyFont="1" applyBorder="1"/>
    <xf numFmtId="0" fontId="0" fillId="0" borderId="16" xfId="0" applyBorder="1"/>
    <xf numFmtId="164" fontId="3" fillId="4" borderId="18" xfId="0" applyNumberFormat="1" applyFont="1" applyFill="1" applyBorder="1"/>
    <xf numFmtId="165" fontId="5" fillId="2" borderId="19" xfId="2" applyNumberFormat="1" applyFont="1" applyBorder="1"/>
    <xf numFmtId="165" fontId="4" fillId="0" borderId="20" xfId="0" applyNumberFormat="1" applyFont="1" applyBorder="1"/>
    <xf numFmtId="165" fontId="4" fillId="0" borderId="21" xfId="0" applyNumberFormat="1" applyFont="1" applyBorder="1"/>
    <xf numFmtId="166" fontId="4" fillId="0" borderId="22" xfId="1" applyNumberFormat="1" applyFont="1" applyBorder="1"/>
    <xf numFmtId="10" fontId="4" fillId="5" borderId="24" xfId="0" applyNumberFormat="1" applyFont="1" applyFill="1" applyBorder="1"/>
    <xf numFmtId="167" fontId="6" fillId="3" borderId="25" xfId="0" applyNumberFormat="1" applyFont="1" applyFill="1" applyBorder="1"/>
    <xf numFmtId="10" fontId="0" fillId="0" borderId="24" xfId="1" applyNumberFormat="1" applyFont="1" applyBorder="1"/>
    <xf numFmtId="10" fontId="4" fillId="0" borderId="24" xfId="1" applyNumberFormat="1" applyFont="1" applyBorder="1"/>
    <xf numFmtId="0" fontId="0" fillId="0" borderId="24" xfId="0" applyBorder="1"/>
    <xf numFmtId="10" fontId="4" fillId="6" borderId="4" xfId="0" applyNumberFormat="1" applyFont="1" applyFill="1" applyBorder="1"/>
    <xf numFmtId="10" fontId="4" fillId="6" borderId="23" xfId="0" applyNumberFormat="1" applyFont="1" applyFill="1" applyBorder="1"/>
    <xf numFmtId="166" fontId="4" fillId="0" borderId="7" xfId="1" applyNumberFormat="1" applyFont="1" applyBorder="1"/>
    <xf numFmtId="166" fontId="4" fillId="0" borderId="21" xfId="1" applyNumberFormat="1" applyFont="1" applyBorder="1"/>
    <xf numFmtId="166" fontId="4" fillId="0" borderId="13" xfId="1" applyNumberFormat="1" applyFont="1" applyBorder="1"/>
    <xf numFmtId="10" fontId="0" fillId="0" borderId="23" xfId="1" applyNumberFormat="1" applyFont="1" applyBorder="1"/>
    <xf numFmtId="0" fontId="11" fillId="0" borderId="0" xfId="0" applyFont="1"/>
    <xf numFmtId="10" fontId="11" fillId="5" borderId="6" xfId="0" applyNumberFormat="1" applyFont="1" applyFill="1" applyBorder="1"/>
    <xf numFmtId="10" fontId="11" fillId="5" borderId="25" xfId="0" applyNumberFormat="1" applyFont="1" applyFill="1" applyBorder="1"/>
    <xf numFmtId="10" fontId="11" fillId="5" borderId="17" xfId="0" applyNumberFormat="1" applyFont="1" applyFill="1" applyBorder="1"/>
    <xf numFmtId="0" fontId="12" fillId="0" borderId="0" xfId="0" applyFont="1"/>
    <xf numFmtId="9" fontId="5" fillId="2" borderId="1" xfId="2" applyNumberFormat="1" applyFont="1"/>
    <xf numFmtId="9" fontId="5" fillId="2" borderId="27" xfId="2" applyNumberFormat="1" applyFont="1" applyBorder="1"/>
    <xf numFmtId="9" fontId="5" fillId="2" borderId="26" xfId="2" applyNumberFormat="1" applyFont="1" applyBorder="1"/>
  </cellXfs>
  <cellStyles count="3">
    <cellStyle name="Input" xfId="2" builtinId="20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showGridLines="0" tabSelected="1" zoomScaleNormal="100" workbookViewId="0"/>
  </sheetViews>
  <sheetFormatPr defaultRowHeight="12.75"/>
  <cols>
    <col min="1" max="1" width="38" customWidth="1"/>
    <col min="2" max="16" width="11.42578125" customWidth="1"/>
    <col min="17" max="17" width="10.7109375" customWidth="1"/>
  </cols>
  <sheetData>
    <row r="1" spans="1:17" ht="20.25">
      <c r="A1" s="18" t="s">
        <v>12</v>
      </c>
    </row>
    <row r="3" spans="1:17">
      <c r="B3" s="16">
        <v>41820</v>
      </c>
      <c r="C3" s="16">
        <f>EDATE(B3+1,12)-1</f>
        <v>42185</v>
      </c>
      <c r="D3" s="16">
        <f t="shared" ref="D3:P3" si="0">EDATE(C3+1,12)-1</f>
        <v>42551</v>
      </c>
      <c r="E3" s="16">
        <f t="shared" si="0"/>
        <v>42916</v>
      </c>
      <c r="F3" s="32">
        <f t="shared" si="0"/>
        <v>43281</v>
      </c>
      <c r="G3" s="21">
        <f t="shared" si="0"/>
        <v>43646</v>
      </c>
      <c r="H3" s="16">
        <f t="shared" si="0"/>
        <v>44012</v>
      </c>
      <c r="I3" s="16">
        <f t="shared" si="0"/>
        <v>44377</v>
      </c>
      <c r="J3" s="16">
        <f t="shared" si="0"/>
        <v>44742</v>
      </c>
      <c r="K3" s="32">
        <f t="shared" si="0"/>
        <v>45107</v>
      </c>
      <c r="L3" s="16">
        <f t="shared" si="0"/>
        <v>45473</v>
      </c>
      <c r="M3" s="16">
        <f t="shared" si="0"/>
        <v>45838</v>
      </c>
      <c r="N3" s="16">
        <f t="shared" si="0"/>
        <v>46203</v>
      </c>
      <c r="O3" s="16">
        <f t="shared" si="0"/>
        <v>46568</v>
      </c>
      <c r="P3" s="32">
        <f t="shared" si="0"/>
        <v>46934</v>
      </c>
      <c r="Q3" s="1"/>
    </row>
    <row r="4" spans="1:17" ht="18.75" customHeight="1">
      <c r="A4" s="6" t="s">
        <v>2</v>
      </c>
      <c r="B4" s="7">
        <v>1000</v>
      </c>
      <c r="C4" s="7">
        <v>1050</v>
      </c>
      <c r="D4" s="7">
        <v>1115</v>
      </c>
      <c r="E4" s="7">
        <v>1300</v>
      </c>
      <c r="F4" s="33">
        <v>1300</v>
      </c>
      <c r="G4" s="22">
        <v>1300</v>
      </c>
      <c r="H4" s="7">
        <v>1300</v>
      </c>
      <c r="I4" s="7">
        <v>1425</v>
      </c>
      <c r="J4" s="7">
        <v>1550</v>
      </c>
      <c r="K4" s="33">
        <v>1615</v>
      </c>
      <c r="L4" s="7">
        <v>2000</v>
      </c>
      <c r="M4" s="7">
        <v>2010</v>
      </c>
      <c r="N4" s="7">
        <v>2225</v>
      </c>
      <c r="O4" s="7">
        <v>2800</v>
      </c>
      <c r="P4" s="33">
        <v>3000</v>
      </c>
    </row>
    <row r="5" spans="1:17">
      <c r="A5" s="6" t="s">
        <v>0</v>
      </c>
      <c r="B5" s="53">
        <v>0.6</v>
      </c>
      <c r="C5" s="53">
        <v>0.6</v>
      </c>
      <c r="D5" s="53">
        <v>0.6</v>
      </c>
      <c r="E5" s="53">
        <v>0.6</v>
      </c>
      <c r="F5" s="55">
        <v>0.6</v>
      </c>
      <c r="G5" s="54">
        <v>0.6</v>
      </c>
      <c r="H5" s="53">
        <v>0.6</v>
      </c>
      <c r="I5" s="53">
        <v>0.6</v>
      </c>
      <c r="J5" s="53">
        <v>0.6</v>
      </c>
      <c r="K5" s="55">
        <v>0.6</v>
      </c>
      <c r="L5" s="54">
        <v>0.6</v>
      </c>
      <c r="M5" s="53">
        <v>0.6</v>
      </c>
      <c r="N5" s="53">
        <v>0.6</v>
      </c>
      <c r="O5" s="53">
        <v>0.6</v>
      </c>
      <c r="P5" s="55">
        <v>0.6</v>
      </c>
      <c r="Q5" s="2"/>
    </row>
    <row r="6" spans="1:17">
      <c r="A6" s="6" t="s">
        <v>5</v>
      </c>
      <c r="B6" s="20">
        <f>B4*B5</f>
        <v>600</v>
      </c>
      <c r="C6" s="20">
        <f t="shared" ref="C6:P6" si="1">C4*C5</f>
        <v>630</v>
      </c>
      <c r="D6" s="20">
        <f t="shared" si="1"/>
        <v>669</v>
      </c>
      <c r="E6" s="20">
        <f t="shared" si="1"/>
        <v>780</v>
      </c>
      <c r="F6" s="34">
        <f t="shared" si="1"/>
        <v>780</v>
      </c>
      <c r="G6" s="23">
        <f t="shared" si="1"/>
        <v>780</v>
      </c>
      <c r="H6" s="20">
        <f t="shared" si="1"/>
        <v>780</v>
      </c>
      <c r="I6" s="20">
        <f t="shared" si="1"/>
        <v>855</v>
      </c>
      <c r="J6" s="20">
        <f t="shared" si="1"/>
        <v>930</v>
      </c>
      <c r="K6" s="34">
        <f t="shared" si="1"/>
        <v>969</v>
      </c>
      <c r="L6" s="20">
        <f t="shared" si="1"/>
        <v>1200</v>
      </c>
      <c r="M6" s="20">
        <f t="shared" si="1"/>
        <v>1206</v>
      </c>
      <c r="N6" s="20">
        <f t="shared" si="1"/>
        <v>1335</v>
      </c>
      <c r="O6" s="20">
        <f t="shared" si="1"/>
        <v>1680</v>
      </c>
      <c r="P6" s="34">
        <f t="shared" si="1"/>
        <v>1800</v>
      </c>
      <c r="Q6" s="3"/>
    </row>
    <row r="7" spans="1:17">
      <c r="A7" s="6" t="s">
        <v>6</v>
      </c>
      <c r="B7" s="13"/>
      <c r="C7" s="14">
        <f>C6-B6</f>
        <v>30</v>
      </c>
      <c r="D7" s="14">
        <f t="shared" ref="D7:P7" si="2">D6-C6</f>
        <v>39</v>
      </c>
      <c r="E7" s="14">
        <f t="shared" si="2"/>
        <v>111</v>
      </c>
      <c r="F7" s="35">
        <f t="shared" si="2"/>
        <v>0</v>
      </c>
      <c r="G7" s="24">
        <f t="shared" si="2"/>
        <v>0</v>
      </c>
      <c r="H7" s="14">
        <f t="shared" si="2"/>
        <v>0</v>
      </c>
      <c r="I7" s="14">
        <f t="shared" si="2"/>
        <v>75</v>
      </c>
      <c r="J7" s="14">
        <f t="shared" si="2"/>
        <v>75</v>
      </c>
      <c r="K7" s="35">
        <f t="shared" si="2"/>
        <v>39</v>
      </c>
      <c r="L7" s="14">
        <f t="shared" si="2"/>
        <v>231</v>
      </c>
      <c r="M7" s="14">
        <f t="shared" si="2"/>
        <v>6</v>
      </c>
      <c r="N7" s="14">
        <f t="shared" si="2"/>
        <v>129</v>
      </c>
      <c r="O7" s="14">
        <f t="shared" si="2"/>
        <v>345</v>
      </c>
      <c r="P7" s="35">
        <f t="shared" si="2"/>
        <v>120</v>
      </c>
    </row>
    <row r="8" spans="1:17">
      <c r="A8" s="6" t="s">
        <v>1</v>
      </c>
      <c r="B8" s="13"/>
      <c r="C8" s="44">
        <f>C7/C6</f>
        <v>4.7619047619047616E-2</v>
      </c>
      <c r="D8" s="44">
        <f t="shared" ref="D8:P8" si="3">D7/D6</f>
        <v>5.829596412556054E-2</v>
      </c>
      <c r="E8" s="44">
        <f t="shared" si="3"/>
        <v>0.1423076923076923</v>
      </c>
      <c r="F8" s="45">
        <f t="shared" si="3"/>
        <v>0</v>
      </c>
      <c r="G8" s="46">
        <f t="shared" si="3"/>
        <v>0</v>
      </c>
      <c r="H8" s="44">
        <f t="shared" si="3"/>
        <v>0</v>
      </c>
      <c r="I8" s="44">
        <f t="shared" si="3"/>
        <v>8.771929824561403E-2</v>
      </c>
      <c r="J8" s="44">
        <f t="shared" si="3"/>
        <v>8.0645161290322578E-2</v>
      </c>
      <c r="K8" s="45">
        <f t="shared" si="3"/>
        <v>4.0247678018575851E-2</v>
      </c>
      <c r="L8" s="44">
        <f t="shared" si="3"/>
        <v>0.1925</v>
      </c>
      <c r="M8" s="44">
        <f t="shared" si="3"/>
        <v>4.9751243781094526E-3</v>
      </c>
      <c r="N8" s="44">
        <f t="shared" si="3"/>
        <v>9.662921348314607E-2</v>
      </c>
      <c r="O8" s="44">
        <f t="shared" si="3"/>
        <v>0.20535714285714285</v>
      </c>
      <c r="P8" s="45">
        <f t="shared" si="3"/>
        <v>6.6666666666666666E-2</v>
      </c>
    </row>
    <row r="9" spans="1:17">
      <c r="A9" s="6" t="s">
        <v>11</v>
      </c>
      <c r="B9" s="15"/>
      <c r="C9" s="15">
        <f>1-C8</f>
        <v>0.95238095238095233</v>
      </c>
      <c r="D9" s="15">
        <f t="shared" ref="D9:P9" si="4">1-D8</f>
        <v>0.94170403587443952</v>
      </c>
      <c r="E9" s="15">
        <f t="shared" si="4"/>
        <v>0.85769230769230775</v>
      </c>
      <c r="F9" s="36">
        <f t="shared" si="4"/>
        <v>1</v>
      </c>
      <c r="G9" s="25">
        <f t="shared" si="4"/>
        <v>1</v>
      </c>
      <c r="H9" s="15">
        <f t="shared" si="4"/>
        <v>1</v>
      </c>
      <c r="I9" s="15">
        <f t="shared" si="4"/>
        <v>0.91228070175438591</v>
      </c>
      <c r="J9" s="15">
        <f t="shared" si="4"/>
        <v>0.91935483870967738</v>
      </c>
      <c r="K9" s="36">
        <f t="shared" si="4"/>
        <v>0.95975232198142413</v>
      </c>
      <c r="L9" s="15">
        <f t="shared" si="4"/>
        <v>0.8075</v>
      </c>
      <c r="M9" s="15">
        <f t="shared" si="4"/>
        <v>0.99502487562189057</v>
      </c>
      <c r="N9" s="15">
        <f t="shared" si="4"/>
        <v>0.90337078651685387</v>
      </c>
      <c r="O9" s="15">
        <f t="shared" si="4"/>
        <v>0.79464285714285721</v>
      </c>
      <c r="P9" s="36">
        <f t="shared" si="4"/>
        <v>0.93333333333333335</v>
      </c>
    </row>
    <row r="10" spans="1:17">
      <c r="A10" s="6"/>
    </row>
    <row r="11" spans="1:17">
      <c r="A11" s="6" t="s">
        <v>10</v>
      </c>
      <c r="B11" s="5">
        <v>7.0000000000000007E-2</v>
      </c>
      <c r="C11" s="5">
        <v>7.4999999999999997E-2</v>
      </c>
      <c r="D11" s="5">
        <v>7.7499999999999999E-2</v>
      </c>
      <c r="E11" s="5">
        <v>8.1500000000000003E-2</v>
      </c>
      <c r="F11" s="5">
        <v>8.2500000000000004E-2</v>
      </c>
      <c r="G11" s="5">
        <v>7.9000000000000001E-2</v>
      </c>
      <c r="H11" s="5">
        <v>7.2499999999999995E-2</v>
      </c>
      <c r="I11" s="5">
        <v>7.3499999999999996E-2</v>
      </c>
      <c r="J11" s="5">
        <v>7.4999999999999997E-2</v>
      </c>
      <c r="K11" s="5">
        <v>7.7499999999999999E-2</v>
      </c>
      <c r="L11" s="5">
        <v>6.8000000000000005E-2</v>
      </c>
      <c r="M11" s="5">
        <v>6.7500000000000004E-2</v>
      </c>
      <c r="N11" s="5">
        <v>6.4000000000000001E-2</v>
      </c>
      <c r="O11" s="5">
        <v>7.0000000000000007E-2</v>
      </c>
      <c r="P11" s="5">
        <v>7.4999999999999997E-2</v>
      </c>
    </row>
    <row r="12" spans="1:17">
      <c r="A12" s="6"/>
    </row>
    <row r="13" spans="1:17">
      <c r="A13" s="6" t="s">
        <v>3</v>
      </c>
      <c r="B13" s="10">
        <f>B31</f>
        <v>7.0000000000000021E-2</v>
      </c>
      <c r="C13" s="42">
        <f>B13</f>
        <v>7.0000000000000021E-2</v>
      </c>
      <c r="D13" s="42">
        <f t="shared" ref="D13:F13" si="5">C13</f>
        <v>7.0000000000000021E-2</v>
      </c>
      <c r="E13" s="42">
        <f t="shared" si="5"/>
        <v>7.0000000000000021E-2</v>
      </c>
      <c r="F13" s="43">
        <f t="shared" si="5"/>
        <v>7.0000000000000021E-2</v>
      </c>
      <c r="G13" s="26">
        <f>G31</f>
        <v>7.5813846153846148E-2</v>
      </c>
      <c r="H13" s="42">
        <f>G13</f>
        <v>7.5813846153846148E-2</v>
      </c>
      <c r="I13" s="42">
        <f t="shared" ref="I13:K13" si="6">H13</f>
        <v>7.5813846153846148E-2</v>
      </c>
      <c r="J13" s="42">
        <f t="shared" si="6"/>
        <v>7.5813846153846148E-2</v>
      </c>
      <c r="K13" s="43">
        <f t="shared" si="6"/>
        <v>7.5813846153846148E-2</v>
      </c>
      <c r="L13" s="10">
        <f>L31</f>
        <v>7.4466249999999998E-2</v>
      </c>
      <c r="M13" s="42">
        <f>L13</f>
        <v>7.4466249999999998E-2</v>
      </c>
      <c r="N13" s="42">
        <f t="shared" ref="N13:P13" si="7">M13</f>
        <v>7.4466249999999998E-2</v>
      </c>
      <c r="O13" s="42">
        <f t="shared" si="7"/>
        <v>7.4466249999999998E-2</v>
      </c>
      <c r="P13" s="43">
        <f t="shared" si="7"/>
        <v>7.4466249999999998E-2</v>
      </c>
    </row>
    <row r="14" spans="1:17">
      <c r="A14" s="6" t="s">
        <v>7</v>
      </c>
      <c r="B14" s="11">
        <f>B31</f>
        <v>7.0000000000000021E-2</v>
      </c>
      <c r="C14" s="11">
        <f t="shared" ref="C14:P14" si="8">C31</f>
        <v>7.0714285714285702E-2</v>
      </c>
      <c r="D14" s="11">
        <f t="shared" si="8"/>
        <v>7.1793721973094179E-2</v>
      </c>
      <c r="E14" s="11">
        <f t="shared" si="8"/>
        <v>7.4104615384615394E-2</v>
      </c>
      <c r="F14" s="37">
        <f t="shared" si="8"/>
        <v>7.5134230769230786E-2</v>
      </c>
      <c r="G14" s="27">
        <f t="shared" si="8"/>
        <v>7.5813846153846148E-2</v>
      </c>
      <c r="H14" s="11">
        <f t="shared" si="8"/>
        <v>7.584346153846154E-2</v>
      </c>
      <c r="I14" s="11">
        <f t="shared" si="8"/>
        <v>7.5756140350877202E-2</v>
      </c>
      <c r="J14" s="11">
        <f t="shared" si="8"/>
        <v>7.5941774193548375E-2</v>
      </c>
      <c r="K14" s="37">
        <f t="shared" si="8"/>
        <v>7.6481114551083584E-2</v>
      </c>
      <c r="L14" s="11">
        <f t="shared" si="8"/>
        <v>7.4466249999999998E-2</v>
      </c>
      <c r="M14" s="11">
        <f t="shared" si="8"/>
        <v>7.3752736318407966E-2</v>
      </c>
      <c r="N14" s="11">
        <f t="shared" si="8"/>
        <v>7.1762921348314593E-2</v>
      </c>
      <c r="O14" s="11">
        <f t="shared" si="8"/>
        <v>7.0886071428571437E-2</v>
      </c>
      <c r="P14" s="37">
        <f t="shared" si="8"/>
        <v>7.1103166666666676E-2</v>
      </c>
    </row>
    <row r="15" spans="1:17" ht="18.75" customHeight="1">
      <c r="A15" s="6" t="s">
        <v>9</v>
      </c>
      <c r="B15" s="12">
        <f>B6*(B14-B13)</f>
        <v>0</v>
      </c>
      <c r="C15" s="12">
        <f t="shared" ref="C15:P15" si="9">C6*(C14-C13)</f>
        <v>0.44999999999997919</v>
      </c>
      <c r="D15" s="12">
        <f t="shared" si="9"/>
        <v>1.1999999999999924</v>
      </c>
      <c r="E15" s="12">
        <f t="shared" si="9"/>
        <v>3.2015999999999911</v>
      </c>
      <c r="F15" s="38">
        <f t="shared" si="9"/>
        <v>4.004699999999997</v>
      </c>
      <c r="G15" s="28">
        <f t="shared" si="9"/>
        <v>0</v>
      </c>
      <c r="H15" s="12">
        <f t="shared" si="9"/>
        <v>2.3100000000005616E-2</v>
      </c>
      <c r="I15" s="12">
        <f t="shared" si="9"/>
        <v>-4.9338461538449216E-2</v>
      </c>
      <c r="J15" s="12">
        <f t="shared" si="9"/>
        <v>0.1189730769230711</v>
      </c>
      <c r="K15" s="38">
        <f t="shared" si="9"/>
        <v>0.64658307692307548</v>
      </c>
      <c r="L15" s="28">
        <f t="shared" si="9"/>
        <v>0</v>
      </c>
      <c r="M15" s="12">
        <f t="shared" si="9"/>
        <v>-0.86049749999999037</v>
      </c>
      <c r="N15" s="12">
        <f t="shared" si="9"/>
        <v>-3.6089437500000154</v>
      </c>
      <c r="O15" s="12">
        <f t="shared" si="9"/>
        <v>-6.0146999999999817</v>
      </c>
      <c r="P15" s="38">
        <f t="shared" si="9"/>
        <v>-6.05354999999998</v>
      </c>
    </row>
    <row r="16" spans="1:17">
      <c r="A16" s="6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>
      <c r="A17" s="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5">
      <c r="A18" s="19" t="s">
        <v>8</v>
      </c>
    </row>
    <row r="19" spans="1:16">
      <c r="A19" s="6"/>
      <c r="B19" s="16">
        <f t="shared" ref="B19:P19" si="10">B3</f>
        <v>41820</v>
      </c>
      <c r="C19" s="16">
        <f t="shared" si="10"/>
        <v>42185</v>
      </c>
      <c r="D19" s="16">
        <f t="shared" si="10"/>
        <v>42551</v>
      </c>
      <c r="E19" s="16">
        <f t="shared" si="10"/>
        <v>42916</v>
      </c>
      <c r="F19" s="32">
        <f t="shared" si="10"/>
        <v>43281</v>
      </c>
      <c r="G19" s="21">
        <f t="shared" si="10"/>
        <v>43646</v>
      </c>
      <c r="H19" s="16">
        <f t="shared" si="10"/>
        <v>44012</v>
      </c>
      <c r="I19" s="16">
        <f t="shared" si="10"/>
        <v>44377</v>
      </c>
      <c r="J19" s="16">
        <f t="shared" si="10"/>
        <v>44742</v>
      </c>
      <c r="K19" s="32">
        <f t="shared" si="10"/>
        <v>45107</v>
      </c>
      <c r="L19" s="16">
        <f t="shared" si="10"/>
        <v>45473</v>
      </c>
      <c r="M19" s="16">
        <f t="shared" si="10"/>
        <v>45838</v>
      </c>
      <c r="N19" s="16">
        <f t="shared" si="10"/>
        <v>46203</v>
      </c>
      <c r="O19" s="16">
        <f t="shared" si="10"/>
        <v>46568</v>
      </c>
      <c r="P19" s="32">
        <f t="shared" si="10"/>
        <v>46934</v>
      </c>
    </row>
    <row r="20" spans="1:16" ht="18.75" customHeight="1">
      <c r="A20" s="6"/>
      <c r="B20" s="8">
        <f>$B$11</f>
        <v>7.0000000000000007E-2</v>
      </c>
      <c r="C20" s="8">
        <f>B21*C$9+C$11*C$8</f>
        <v>7.0238095238095238E-2</v>
      </c>
      <c r="D20" s="8">
        <f t="shared" ref="D20:P20" si="11">C21*D$9+D$11*D$8</f>
        <v>7.0661434977578486E-2</v>
      </c>
      <c r="E20" s="8">
        <f t="shared" si="11"/>
        <v>7.220384615384616E-2</v>
      </c>
      <c r="F20" s="47">
        <f t="shared" si="11"/>
        <v>7.220384615384616E-2</v>
      </c>
      <c r="G20" s="29">
        <f t="shared" si="11"/>
        <v>7.220384615384616E-2</v>
      </c>
      <c r="H20" s="8">
        <f t="shared" si="11"/>
        <v>7.220384615384616E-2</v>
      </c>
      <c r="I20" s="8">
        <f t="shared" si="11"/>
        <v>7.2317543859649128E-2</v>
      </c>
      <c r="J20" s="8">
        <f t="shared" si="11"/>
        <v>7.2533870967741929E-2</v>
      </c>
      <c r="K20" s="47">
        <f t="shared" si="11"/>
        <v>7.273374613003096E-2</v>
      </c>
      <c r="L20" s="29">
        <f t="shared" si="11"/>
        <v>7.43225E-2</v>
      </c>
      <c r="M20" s="8">
        <f t="shared" si="11"/>
        <v>7.5594527363184075E-2</v>
      </c>
      <c r="N20" s="8">
        <f t="shared" si="11"/>
        <v>7.6478651685393265E-2</v>
      </c>
      <c r="O20" s="8">
        <f t="shared" si="11"/>
        <v>7.5612500000000013E-2</v>
      </c>
      <c r="P20" s="39">
        <f t="shared" si="11"/>
        <v>7.405500000000001E-2</v>
      </c>
    </row>
    <row r="21" spans="1:16">
      <c r="A21" s="6"/>
      <c r="B21" s="8">
        <f t="shared" ref="B21:B28" si="12">$B$11</f>
        <v>7.0000000000000007E-2</v>
      </c>
      <c r="C21" s="8">
        <f t="shared" ref="C21:P28" si="13">B22*C$9+C$11*C$8</f>
        <v>7.0238095238095238E-2</v>
      </c>
      <c r="D21" s="8">
        <f t="shared" si="13"/>
        <v>7.0661434977578486E-2</v>
      </c>
      <c r="E21" s="8">
        <f t="shared" si="13"/>
        <v>7.220384615384616E-2</v>
      </c>
      <c r="F21" s="39">
        <f t="shared" si="13"/>
        <v>7.220384615384616E-2</v>
      </c>
      <c r="G21" s="29">
        <f t="shared" si="13"/>
        <v>7.220384615384616E-2</v>
      </c>
      <c r="H21" s="8">
        <f t="shared" si="13"/>
        <v>7.220384615384616E-2</v>
      </c>
      <c r="I21" s="8">
        <f t="shared" si="13"/>
        <v>7.2317543859649128E-2</v>
      </c>
      <c r="J21" s="8">
        <f t="shared" si="13"/>
        <v>7.2533870967741929E-2</v>
      </c>
      <c r="K21" s="39">
        <f t="shared" si="13"/>
        <v>7.5829721362229097E-2</v>
      </c>
      <c r="L21" s="29">
        <f t="shared" si="13"/>
        <v>7.5634999999999994E-2</v>
      </c>
      <c r="M21" s="8">
        <f t="shared" si="13"/>
        <v>7.78134328358209E-2</v>
      </c>
      <c r="N21" s="8">
        <f t="shared" si="13"/>
        <v>7.7062921348314606E-2</v>
      </c>
      <c r="O21" s="8">
        <f t="shared" si="13"/>
        <v>7.3987500000000012E-2</v>
      </c>
      <c r="P21" s="39">
        <f t="shared" si="13"/>
        <v>7.1238333333333348E-2</v>
      </c>
    </row>
    <row r="22" spans="1:16">
      <c r="A22" s="6"/>
      <c r="B22" s="8">
        <f t="shared" si="12"/>
        <v>7.0000000000000007E-2</v>
      </c>
      <c r="C22" s="8">
        <f t="shared" si="13"/>
        <v>7.0238095238095238E-2</v>
      </c>
      <c r="D22" s="8">
        <f t="shared" si="13"/>
        <v>7.0661434977578486E-2</v>
      </c>
      <c r="E22" s="8">
        <f t="shared" si="13"/>
        <v>7.220384615384616E-2</v>
      </c>
      <c r="F22" s="39">
        <f t="shared" si="13"/>
        <v>7.220384615384616E-2</v>
      </c>
      <c r="G22" s="29">
        <f t="shared" si="13"/>
        <v>7.220384615384616E-2</v>
      </c>
      <c r="H22" s="8">
        <f t="shared" si="13"/>
        <v>7.220384615384616E-2</v>
      </c>
      <c r="I22" s="8">
        <f t="shared" si="13"/>
        <v>7.2317543859649128E-2</v>
      </c>
      <c r="J22" s="8">
        <f t="shared" si="13"/>
        <v>7.5759677419354826E-2</v>
      </c>
      <c r="K22" s="39">
        <f t="shared" si="13"/>
        <v>7.7455108359133121E-2</v>
      </c>
      <c r="L22" s="29">
        <f t="shared" si="13"/>
        <v>7.7865000000000004E-2</v>
      </c>
      <c r="M22" s="8">
        <f t="shared" si="13"/>
        <v>7.8460199004975126E-2</v>
      </c>
      <c r="N22" s="8">
        <f t="shared" si="13"/>
        <v>7.5017977528089891E-2</v>
      </c>
      <c r="O22" s="8">
        <f t="shared" si="13"/>
        <v>7.096964285714287E-2</v>
      </c>
      <c r="P22" s="39">
        <f t="shared" si="13"/>
        <v>7.1671666666666675E-2</v>
      </c>
    </row>
    <row r="23" spans="1:16">
      <c r="A23" s="6"/>
      <c r="B23" s="8">
        <f t="shared" si="12"/>
        <v>7.0000000000000007E-2</v>
      </c>
      <c r="C23" s="8">
        <f t="shared" si="13"/>
        <v>7.0238095238095238E-2</v>
      </c>
      <c r="D23" s="8">
        <f t="shared" si="13"/>
        <v>7.0661434977578486E-2</v>
      </c>
      <c r="E23" s="8">
        <f t="shared" si="13"/>
        <v>7.220384615384616E-2</v>
      </c>
      <c r="F23" s="39">
        <f t="shared" si="13"/>
        <v>7.220384615384616E-2</v>
      </c>
      <c r="G23" s="29">
        <f t="shared" si="13"/>
        <v>7.220384615384616E-2</v>
      </c>
      <c r="H23" s="8">
        <f t="shared" si="13"/>
        <v>7.220384615384616E-2</v>
      </c>
      <c r="I23" s="8">
        <f t="shared" si="13"/>
        <v>7.5826315789473672E-2</v>
      </c>
      <c r="J23" s="8">
        <f t="shared" si="13"/>
        <v>7.74532258064516E-2</v>
      </c>
      <c r="K23" s="39">
        <f t="shared" si="13"/>
        <v>8.0216718266253872E-2</v>
      </c>
      <c r="L23" s="29">
        <f t="shared" si="13"/>
        <v>7.8515000000000001E-2</v>
      </c>
      <c r="M23" s="8">
        <f t="shared" si="13"/>
        <v>7.619651741293533E-2</v>
      </c>
      <c r="N23" s="8">
        <f t="shared" si="13"/>
        <v>7.1220224719101125E-2</v>
      </c>
      <c r="O23" s="8">
        <f t="shared" si="13"/>
        <v>7.1433928571428579E-2</v>
      </c>
      <c r="P23" s="39">
        <f t="shared" si="13"/>
        <v>7.238416666666668E-2</v>
      </c>
    </row>
    <row r="24" spans="1:16">
      <c r="A24" s="6"/>
      <c r="B24" s="8">
        <f t="shared" si="12"/>
        <v>7.0000000000000007E-2</v>
      </c>
      <c r="C24" s="8">
        <f t="shared" si="13"/>
        <v>7.0238095238095238E-2</v>
      </c>
      <c r="D24" s="8">
        <f t="shared" si="13"/>
        <v>7.0661434977578486E-2</v>
      </c>
      <c r="E24" s="8">
        <f t="shared" si="13"/>
        <v>7.220384615384616E-2</v>
      </c>
      <c r="F24" s="39">
        <f t="shared" si="13"/>
        <v>7.220384615384616E-2</v>
      </c>
      <c r="G24" s="29">
        <f t="shared" si="13"/>
        <v>7.220384615384616E-2</v>
      </c>
      <c r="H24" s="8">
        <f t="shared" si="13"/>
        <v>7.6049999999999993E-2</v>
      </c>
      <c r="I24" s="8">
        <f t="shared" si="13"/>
        <v>7.7668421052631567E-2</v>
      </c>
      <c r="J24" s="8">
        <f t="shared" si="13"/>
        <v>8.0330645161290321E-2</v>
      </c>
      <c r="K24" s="39">
        <f t="shared" si="13"/>
        <v>8.1021671826625383E-2</v>
      </c>
      <c r="L24" s="29">
        <f t="shared" si="13"/>
        <v>7.6240000000000002E-2</v>
      </c>
      <c r="M24" s="8">
        <f t="shared" si="13"/>
        <v>7.1992537313432844E-2</v>
      </c>
      <c r="N24" s="8">
        <f t="shared" si="13"/>
        <v>7.180449438202248E-2</v>
      </c>
      <c r="O24" s="8">
        <f t="shared" si="13"/>
        <v>7.2197321428571437E-2</v>
      </c>
      <c r="P24" s="39">
        <f t="shared" si="13"/>
        <v>7.3675833333333357E-2</v>
      </c>
    </row>
    <row r="25" spans="1:16">
      <c r="A25" s="6"/>
      <c r="B25" s="8">
        <f t="shared" si="12"/>
        <v>7.0000000000000007E-2</v>
      </c>
      <c r="C25" s="8">
        <f t="shared" si="13"/>
        <v>7.0238095238095238E-2</v>
      </c>
      <c r="D25" s="8">
        <f t="shared" si="13"/>
        <v>7.0661434977578486E-2</v>
      </c>
      <c r="E25" s="8">
        <f t="shared" si="13"/>
        <v>7.220384615384616E-2</v>
      </c>
      <c r="F25" s="39">
        <f t="shared" si="13"/>
        <v>7.220384615384616E-2</v>
      </c>
      <c r="G25" s="29">
        <f t="shared" si="13"/>
        <v>7.6049999999999993E-2</v>
      </c>
      <c r="H25" s="8">
        <f t="shared" si="13"/>
        <v>7.8069230769230766E-2</v>
      </c>
      <c r="I25" s="8">
        <f t="shared" si="13"/>
        <v>8.0798245614035091E-2</v>
      </c>
      <c r="J25" s="8">
        <f t="shared" si="13"/>
        <v>8.116935483870967E-2</v>
      </c>
      <c r="K25" s="39">
        <f t="shared" si="13"/>
        <v>7.8204334365325076E-2</v>
      </c>
      <c r="L25" s="29">
        <f t="shared" si="13"/>
        <v>7.2014999999999996E-2</v>
      </c>
      <c r="M25" s="8">
        <f t="shared" si="13"/>
        <v>7.263930348258707E-2</v>
      </c>
      <c r="N25" s="8">
        <f t="shared" si="13"/>
        <v>7.2765168539325853E-2</v>
      </c>
      <c r="O25" s="8">
        <f t="shared" si="13"/>
        <v>7.3581250000000015E-2</v>
      </c>
      <c r="P25" s="39">
        <f t="shared" si="13"/>
        <v>6.8561666666666687E-2</v>
      </c>
    </row>
    <row r="26" spans="1:16">
      <c r="A26" s="6"/>
      <c r="B26" s="8">
        <f t="shared" si="12"/>
        <v>7.0000000000000007E-2</v>
      </c>
      <c r="C26" s="8">
        <f t="shared" si="13"/>
        <v>7.0238095238095238E-2</v>
      </c>
      <c r="D26" s="8">
        <f t="shared" si="13"/>
        <v>7.0661434977578486E-2</v>
      </c>
      <c r="E26" s="8">
        <f t="shared" si="13"/>
        <v>7.220384615384616E-2</v>
      </c>
      <c r="F26" s="39">
        <f t="shared" si="13"/>
        <v>7.6049999999999993E-2</v>
      </c>
      <c r="G26" s="29">
        <f t="shared" si="13"/>
        <v>7.8069230769230766E-2</v>
      </c>
      <c r="H26" s="8">
        <f t="shared" si="13"/>
        <v>8.1500000000000003E-2</v>
      </c>
      <c r="I26" s="8">
        <f t="shared" si="13"/>
        <v>8.171052631578947E-2</v>
      </c>
      <c r="J26" s="8">
        <f t="shared" si="13"/>
        <v>7.8233870967741925E-2</v>
      </c>
      <c r="K26" s="39">
        <f t="shared" si="13"/>
        <v>7.2972136222910211E-2</v>
      </c>
      <c r="L26" s="29">
        <f t="shared" si="13"/>
        <v>7.2664999999999993E-2</v>
      </c>
      <c r="M26" s="8">
        <f t="shared" si="13"/>
        <v>7.3702736318407971E-2</v>
      </c>
      <c r="N26" s="8">
        <f t="shared" si="13"/>
        <v>7.4506741573033719E-2</v>
      </c>
      <c r="O26" s="8">
        <f t="shared" si="13"/>
        <v>6.8101785714285726E-2</v>
      </c>
      <c r="P26" s="39">
        <f t="shared" si="13"/>
        <v>6.8228333333333349E-2</v>
      </c>
    </row>
    <row r="27" spans="1:16">
      <c r="A27" s="6"/>
      <c r="B27" s="8">
        <f t="shared" si="12"/>
        <v>7.0000000000000007E-2</v>
      </c>
      <c r="C27" s="8">
        <f t="shared" si="13"/>
        <v>7.0238095238095238E-2</v>
      </c>
      <c r="D27" s="8">
        <f t="shared" si="13"/>
        <v>7.0661434977578486E-2</v>
      </c>
      <c r="E27" s="8">
        <f t="shared" si="13"/>
        <v>7.6049999999999993E-2</v>
      </c>
      <c r="F27" s="39">
        <f t="shared" si="13"/>
        <v>7.8069230769230766E-2</v>
      </c>
      <c r="G27" s="29">
        <f t="shared" si="13"/>
        <v>8.1500000000000003E-2</v>
      </c>
      <c r="H27" s="8">
        <f t="shared" si="13"/>
        <v>8.2500000000000004E-2</v>
      </c>
      <c r="I27" s="8">
        <f t="shared" si="13"/>
        <v>7.8517543859649125E-2</v>
      </c>
      <c r="J27" s="8">
        <f t="shared" si="13"/>
        <v>7.2782258064516117E-2</v>
      </c>
      <c r="K27" s="39">
        <f t="shared" si="13"/>
        <v>7.3777089783281721E-2</v>
      </c>
      <c r="L27" s="29">
        <f t="shared" si="13"/>
        <v>7.3733750000000001E-2</v>
      </c>
      <c r="M27" s="8">
        <f t="shared" si="13"/>
        <v>7.5630597014925388E-2</v>
      </c>
      <c r="N27" s="8">
        <f t="shared" si="13"/>
        <v>6.7611235955056179E-2</v>
      </c>
      <c r="O27" s="8">
        <f t="shared" si="13"/>
        <v>6.7744642857142864E-2</v>
      </c>
      <c r="P27" s="39">
        <f t="shared" si="13"/>
        <v>6.5883333333333335E-2</v>
      </c>
    </row>
    <row r="28" spans="1:16">
      <c r="A28" s="6"/>
      <c r="B28" s="8">
        <f t="shared" si="12"/>
        <v>7.0000000000000007E-2</v>
      </c>
      <c r="C28" s="8">
        <f t="shared" si="13"/>
        <v>7.0238095238095238E-2</v>
      </c>
      <c r="D28" s="8">
        <f t="shared" si="13"/>
        <v>7.5145739910313897E-2</v>
      </c>
      <c r="E28" s="8">
        <f t="shared" si="13"/>
        <v>7.8069230769230766E-2</v>
      </c>
      <c r="F28" s="39">
        <f t="shared" si="13"/>
        <v>8.1500000000000003E-2</v>
      </c>
      <c r="G28" s="29">
        <f t="shared" si="13"/>
        <v>8.2500000000000004E-2</v>
      </c>
      <c r="H28" s="8">
        <f t="shared" si="13"/>
        <v>7.9000000000000001E-2</v>
      </c>
      <c r="I28" s="8">
        <f t="shared" si="13"/>
        <v>7.2587719298245604E-2</v>
      </c>
      <c r="J28" s="8">
        <f t="shared" si="13"/>
        <v>7.3620967741935467E-2</v>
      </c>
      <c r="K28" s="39">
        <f t="shared" si="13"/>
        <v>7.5100619195046445E-2</v>
      </c>
      <c r="L28" s="29">
        <f t="shared" si="13"/>
        <v>7.5671250000000009E-2</v>
      </c>
      <c r="M28" s="8">
        <f t="shared" si="13"/>
        <v>6.799751243781095E-2</v>
      </c>
      <c r="N28" s="8">
        <f t="shared" si="13"/>
        <v>6.7161797752808991E-2</v>
      </c>
      <c r="O28" s="8">
        <f t="shared" si="13"/>
        <v>6.5232142857142864E-2</v>
      </c>
      <c r="P28" s="39">
        <f t="shared" si="13"/>
        <v>7.0333333333333345E-2</v>
      </c>
    </row>
    <row r="29" spans="1:16">
      <c r="A29" s="6"/>
      <c r="B29" s="17">
        <f t="shared" ref="B29:P29" si="14">B11</f>
        <v>7.0000000000000007E-2</v>
      </c>
      <c r="C29" s="17">
        <f t="shared" si="14"/>
        <v>7.4999999999999997E-2</v>
      </c>
      <c r="D29" s="17">
        <f t="shared" si="14"/>
        <v>7.7499999999999999E-2</v>
      </c>
      <c r="E29" s="17">
        <f t="shared" si="14"/>
        <v>8.1500000000000003E-2</v>
      </c>
      <c r="F29" s="40">
        <f t="shared" si="14"/>
        <v>8.2500000000000004E-2</v>
      </c>
      <c r="G29" s="30">
        <f t="shared" si="14"/>
        <v>7.9000000000000001E-2</v>
      </c>
      <c r="H29" s="17">
        <f t="shared" si="14"/>
        <v>7.2499999999999995E-2</v>
      </c>
      <c r="I29" s="17">
        <f t="shared" si="14"/>
        <v>7.3499999999999996E-2</v>
      </c>
      <c r="J29" s="17">
        <f t="shared" si="14"/>
        <v>7.4999999999999997E-2</v>
      </c>
      <c r="K29" s="40">
        <f t="shared" si="14"/>
        <v>7.7499999999999999E-2</v>
      </c>
      <c r="L29" s="30">
        <f t="shared" si="14"/>
        <v>6.8000000000000005E-2</v>
      </c>
      <c r="M29" s="17">
        <f t="shared" si="14"/>
        <v>6.7500000000000004E-2</v>
      </c>
      <c r="N29" s="17">
        <f t="shared" si="14"/>
        <v>6.4000000000000001E-2</v>
      </c>
      <c r="O29" s="17">
        <f t="shared" si="14"/>
        <v>7.0000000000000007E-2</v>
      </c>
      <c r="P29" s="40">
        <f t="shared" si="14"/>
        <v>7.4999999999999997E-2</v>
      </c>
    </row>
    <row r="30" spans="1:16">
      <c r="A30" s="6"/>
      <c r="B30" s="9"/>
      <c r="C30" s="9"/>
      <c r="D30" s="9"/>
      <c r="E30" s="9"/>
      <c r="F30" s="41"/>
      <c r="G30" s="31"/>
      <c r="H30" s="9"/>
      <c r="I30" s="9"/>
      <c r="J30" s="9"/>
      <c r="K30" s="41"/>
      <c r="L30" s="31"/>
      <c r="M30" s="9"/>
      <c r="N30" s="9"/>
      <c r="O30" s="9"/>
      <c r="P30" s="41"/>
    </row>
    <row r="31" spans="1:16" s="52" customFormat="1" ht="14.25">
      <c r="A31" s="48" t="s">
        <v>4</v>
      </c>
      <c r="B31" s="49">
        <f>AVERAGE(B20:B29)</f>
        <v>7.0000000000000021E-2</v>
      </c>
      <c r="C31" s="49">
        <f t="shared" ref="C31:P31" si="15">AVERAGE(C20:C29)</f>
        <v>7.0714285714285702E-2</v>
      </c>
      <c r="D31" s="49">
        <f t="shared" si="15"/>
        <v>7.1793721973094179E-2</v>
      </c>
      <c r="E31" s="49">
        <f t="shared" si="15"/>
        <v>7.4104615384615394E-2</v>
      </c>
      <c r="F31" s="50">
        <f t="shared" si="15"/>
        <v>7.5134230769230786E-2</v>
      </c>
      <c r="G31" s="51">
        <f t="shared" si="15"/>
        <v>7.5813846153846148E-2</v>
      </c>
      <c r="H31" s="49">
        <f t="shared" si="15"/>
        <v>7.584346153846154E-2</v>
      </c>
      <c r="I31" s="49">
        <f t="shared" si="15"/>
        <v>7.5756140350877202E-2</v>
      </c>
      <c r="J31" s="49">
        <f t="shared" si="15"/>
        <v>7.5941774193548375E-2</v>
      </c>
      <c r="K31" s="50">
        <f t="shared" si="15"/>
        <v>7.6481114551083584E-2</v>
      </c>
      <c r="L31" s="51">
        <f t="shared" si="15"/>
        <v>7.4466249999999998E-2</v>
      </c>
      <c r="M31" s="49">
        <f t="shared" si="15"/>
        <v>7.3752736318407966E-2</v>
      </c>
      <c r="N31" s="49">
        <f t="shared" si="15"/>
        <v>7.1762921348314593E-2</v>
      </c>
      <c r="O31" s="49">
        <f t="shared" si="15"/>
        <v>7.0886071428571437E-2</v>
      </c>
      <c r="P31" s="50">
        <f t="shared" si="15"/>
        <v>7.1103166666666676E-2</v>
      </c>
    </row>
    <row r="32" spans="1:16">
      <c r="A32" s="6"/>
    </row>
    <row r="33" spans="1:1">
      <c r="A33" s="6"/>
    </row>
  </sheetData>
  <pageMargins left="0.70866141732283472" right="0.70866141732283472" top="0.74803149606299213" bottom="0.74803149606299213" header="0.31496062992125984" footer="0.31496062992125984"/>
  <pageSetup scale="59" orientation="landscape" horizontalDpi="200" verticalDpi="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WTA model</vt:lpstr>
      <vt:lpstr>'WTA model'!Print_Area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johnston</dc:creator>
  <cp:lastModifiedBy>Richard Creagh</cp:lastModifiedBy>
  <cp:lastPrinted>2014-04-23T06:13:05Z</cp:lastPrinted>
  <dcterms:created xsi:type="dcterms:W3CDTF">2014-04-19T09:11:29Z</dcterms:created>
  <dcterms:modified xsi:type="dcterms:W3CDTF">2014-04-28T05:10:36Z</dcterms:modified>
</cp:coreProperties>
</file>